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480" tabRatio="846" activeTab="2"/>
  </bookViews>
  <sheets>
    <sheet name="医院" sheetId="1" r:id="rId1"/>
    <sheet name="妇幼保健机构" sheetId="2" r:id="rId2"/>
    <sheet name="疾病预防控制中心" sheetId="3" r:id="rId3"/>
    <sheet name="基层医疗卫生机构" sheetId="4" r:id="rId4"/>
  </sheets>
  <definedNames>
    <definedName name="_xlnm._FilterDatabase" localSheetId="0" hidden="1">医院!$A$1:$E$44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7" name="ID_7271E5CC6CA64703BBDA42BB99C689D8"/>
        <xdr:cNvPicPr>
          <a:picLocks noChangeAspect="1"/>
        </xdr:cNvPicPr>
      </xdr:nvPicPr>
      <xdr:blipFill>
        <a:blip r:embed="rId1"/>
        <a:stretch>
          <a:fillRect/>
        </a:stretch>
      </xdr:blipFill>
      <xdr:spPr>
        <a:xfrm>
          <a:off x="19157315" y="1168400"/>
          <a:ext cx="10648950" cy="7588250"/>
        </a:xfrm>
        <a:prstGeom prst="rect">
          <a:avLst/>
        </a:prstGeom>
        <a:noFill/>
        <a:ln w="9525">
          <a:noFill/>
        </a:ln>
      </xdr:spPr>
    </xdr:pic>
  </etc:cellImage>
  <etc:cellImage>
    <xdr:pic>
      <xdr:nvPicPr>
        <xdr:cNvPr id="8" name="ID_9A558AE928AC4EC8B1B8844C4E6D95CA"/>
        <xdr:cNvPicPr>
          <a:picLocks noChangeAspect="1"/>
        </xdr:cNvPicPr>
      </xdr:nvPicPr>
      <xdr:blipFill>
        <a:blip r:embed="rId2"/>
        <a:stretch>
          <a:fillRect/>
        </a:stretch>
      </xdr:blipFill>
      <xdr:spPr>
        <a:xfrm>
          <a:off x="20109815" y="1168400"/>
          <a:ext cx="13506450" cy="5848350"/>
        </a:xfrm>
        <a:prstGeom prst="rect">
          <a:avLst/>
        </a:prstGeom>
        <a:noFill/>
        <a:ln w="9525">
          <a:noFill/>
        </a:ln>
      </xdr:spPr>
    </xdr:pic>
  </etc:cellImage>
  <etc:cellImage>
    <xdr:pic>
      <xdr:nvPicPr>
        <xdr:cNvPr id="9" name="ID_99DAA5E59B18492287C4873566143DE7"/>
        <xdr:cNvPicPr>
          <a:picLocks noChangeAspect="1"/>
        </xdr:cNvPicPr>
      </xdr:nvPicPr>
      <xdr:blipFill>
        <a:blip r:embed="rId3"/>
        <a:stretch>
          <a:fillRect/>
        </a:stretch>
      </xdr:blipFill>
      <xdr:spPr>
        <a:xfrm>
          <a:off x="20109815" y="6667500"/>
          <a:ext cx="10966450" cy="2152650"/>
        </a:xfrm>
        <a:prstGeom prst="rect">
          <a:avLst/>
        </a:prstGeom>
        <a:noFill/>
        <a:ln w="9525">
          <a:noFill/>
        </a:ln>
      </xdr:spPr>
    </xdr:pic>
  </etc:cellImage>
  <etc:cellImage>
    <xdr:pic>
      <xdr:nvPicPr>
        <xdr:cNvPr id="10" name="ID_EF7EA582D0454412AAE39C300438D0E7"/>
        <xdr:cNvPicPr>
          <a:picLocks noChangeAspect="1"/>
        </xdr:cNvPicPr>
      </xdr:nvPicPr>
      <xdr:blipFill>
        <a:blip r:embed="rId4"/>
        <a:stretch>
          <a:fillRect/>
        </a:stretch>
      </xdr:blipFill>
      <xdr:spPr>
        <a:xfrm>
          <a:off x="19157315" y="6667500"/>
          <a:ext cx="11874500" cy="2857500"/>
        </a:xfrm>
        <a:prstGeom prst="rect">
          <a:avLst/>
        </a:prstGeom>
        <a:noFill/>
        <a:ln w="9525">
          <a:noFill/>
        </a:ln>
      </xdr:spPr>
    </xdr:pic>
  </etc:cellImage>
  <etc:cellImage>
    <xdr:pic>
      <xdr:nvPicPr>
        <xdr:cNvPr id="11" name="ID_3F9C228CC72B4520B0FE990A85C2C4DE"/>
        <xdr:cNvPicPr>
          <a:picLocks noChangeAspect="1"/>
        </xdr:cNvPicPr>
      </xdr:nvPicPr>
      <xdr:blipFill>
        <a:blip r:embed="rId5"/>
        <a:stretch>
          <a:fillRect/>
        </a:stretch>
      </xdr:blipFill>
      <xdr:spPr>
        <a:xfrm>
          <a:off x="21062315" y="6667500"/>
          <a:ext cx="12096750" cy="3994150"/>
        </a:xfrm>
        <a:prstGeom prst="rect">
          <a:avLst/>
        </a:prstGeom>
        <a:noFill/>
        <a:ln w="9525">
          <a:noFill/>
        </a:ln>
      </xdr:spPr>
    </xdr:pic>
  </etc:cellImage>
  <etc:cellImage>
    <xdr:pic>
      <xdr:nvPicPr>
        <xdr:cNvPr id="12" name="ID_831C9961B8C14FA0BFFD2798B806AB4D"/>
        <xdr:cNvPicPr>
          <a:picLocks noChangeAspect="1"/>
        </xdr:cNvPicPr>
      </xdr:nvPicPr>
      <xdr:blipFill>
        <a:blip r:embed="rId6"/>
        <a:stretch>
          <a:fillRect/>
        </a:stretch>
      </xdr:blipFill>
      <xdr:spPr>
        <a:xfrm>
          <a:off x="22014815" y="6667500"/>
          <a:ext cx="12712700" cy="3498850"/>
        </a:xfrm>
        <a:prstGeom prst="rect">
          <a:avLst/>
        </a:prstGeom>
        <a:noFill/>
        <a:ln w="9525">
          <a:noFill/>
        </a:ln>
      </xdr:spPr>
    </xdr:pic>
  </etc:cellImage>
  <etc:cellImage>
    <xdr:pic>
      <xdr:nvPicPr>
        <xdr:cNvPr id="13" name="ID_34E2FDB8AA1E458D9181159A0E65DBF5"/>
        <xdr:cNvPicPr>
          <a:picLocks noChangeAspect="1"/>
        </xdr:cNvPicPr>
      </xdr:nvPicPr>
      <xdr:blipFill>
        <a:blip r:embed="rId7"/>
        <a:stretch>
          <a:fillRect/>
        </a:stretch>
      </xdr:blipFill>
      <xdr:spPr>
        <a:xfrm>
          <a:off x="22967315" y="6667500"/>
          <a:ext cx="11830050" cy="3422650"/>
        </a:xfrm>
        <a:prstGeom prst="rect">
          <a:avLst/>
        </a:prstGeom>
        <a:noFill/>
        <a:ln w="9525">
          <a:noFill/>
        </a:ln>
      </xdr:spPr>
    </xdr:pic>
  </etc:cellImage>
  <etc:cellImage>
    <xdr:pic>
      <xdr:nvPicPr>
        <xdr:cNvPr id="14" name="ID_BF1E6FB97FDD4B67B0305F2B92F41F8B"/>
        <xdr:cNvPicPr>
          <a:picLocks noChangeAspect="1"/>
        </xdr:cNvPicPr>
      </xdr:nvPicPr>
      <xdr:blipFill>
        <a:blip r:embed="rId8"/>
        <a:stretch>
          <a:fillRect/>
        </a:stretch>
      </xdr:blipFill>
      <xdr:spPr>
        <a:xfrm>
          <a:off x="20109815" y="8318500"/>
          <a:ext cx="11531600" cy="5632450"/>
        </a:xfrm>
        <a:prstGeom prst="rect">
          <a:avLst/>
        </a:prstGeom>
        <a:noFill/>
        <a:ln w="9525">
          <a:noFill/>
        </a:ln>
      </xdr:spPr>
    </xdr:pic>
  </etc:cellImage>
  <etc:cellImage>
    <xdr:pic>
      <xdr:nvPicPr>
        <xdr:cNvPr id="15" name="ID_B618FE46E72D45D6BFF55FEE62D5B852"/>
        <xdr:cNvPicPr>
          <a:picLocks noChangeAspect="1"/>
        </xdr:cNvPicPr>
      </xdr:nvPicPr>
      <xdr:blipFill>
        <a:blip r:embed="rId9"/>
        <a:stretch>
          <a:fillRect/>
        </a:stretch>
      </xdr:blipFill>
      <xdr:spPr>
        <a:xfrm>
          <a:off x="19157315" y="10629900"/>
          <a:ext cx="12192000" cy="1987550"/>
        </a:xfrm>
        <a:prstGeom prst="rect">
          <a:avLst/>
        </a:prstGeom>
        <a:noFill/>
        <a:ln w="9525">
          <a:noFill/>
        </a:ln>
      </xdr:spPr>
    </xdr:pic>
  </etc:cellImage>
  <etc:cellImage>
    <xdr:pic>
      <xdr:nvPicPr>
        <xdr:cNvPr id="16" name="ID_004E3BC9CD184AE1AD65B826D6FD9C98"/>
        <xdr:cNvPicPr>
          <a:picLocks noChangeAspect="1"/>
        </xdr:cNvPicPr>
      </xdr:nvPicPr>
      <xdr:blipFill>
        <a:blip r:embed="rId10"/>
        <a:stretch>
          <a:fillRect/>
        </a:stretch>
      </xdr:blipFill>
      <xdr:spPr>
        <a:xfrm>
          <a:off x="20109815" y="10629900"/>
          <a:ext cx="12744450" cy="4578350"/>
        </a:xfrm>
        <a:prstGeom prst="rect">
          <a:avLst/>
        </a:prstGeom>
        <a:noFill/>
        <a:ln w="9525">
          <a:noFill/>
        </a:ln>
      </xdr:spPr>
    </xdr:pic>
  </etc:cellImage>
  <etc:cellImage>
    <xdr:pic>
      <xdr:nvPicPr>
        <xdr:cNvPr id="17" name="ID_CCC4B5BEA5C64BE5AB484BD354D10B9F"/>
        <xdr:cNvPicPr>
          <a:picLocks noChangeAspect="1"/>
        </xdr:cNvPicPr>
      </xdr:nvPicPr>
      <xdr:blipFill>
        <a:blip r:embed="rId11"/>
        <a:stretch>
          <a:fillRect/>
        </a:stretch>
      </xdr:blipFill>
      <xdr:spPr>
        <a:xfrm>
          <a:off x="21062315" y="10629900"/>
          <a:ext cx="13506450" cy="8743950"/>
        </a:xfrm>
        <a:prstGeom prst="rect">
          <a:avLst/>
        </a:prstGeom>
        <a:noFill/>
        <a:ln w="9525">
          <a:noFill/>
        </a:ln>
      </xdr:spPr>
    </xdr:pic>
  </etc:cellImage>
  <etc:cellImage>
    <xdr:pic>
      <xdr:nvPicPr>
        <xdr:cNvPr id="18" name="ID_2619DAC904834C70905388CDC87D764D"/>
        <xdr:cNvPicPr>
          <a:picLocks noChangeAspect="1"/>
        </xdr:cNvPicPr>
      </xdr:nvPicPr>
      <xdr:blipFill>
        <a:blip r:embed="rId12"/>
        <a:stretch>
          <a:fillRect/>
        </a:stretch>
      </xdr:blipFill>
      <xdr:spPr>
        <a:xfrm>
          <a:off x="19157315" y="12115800"/>
          <a:ext cx="13271500" cy="7302500"/>
        </a:xfrm>
        <a:prstGeom prst="rect">
          <a:avLst/>
        </a:prstGeom>
        <a:noFill/>
        <a:ln w="9525">
          <a:noFill/>
        </a:ln>
      </xdr:spPr>
    </xdr:pic>
  </etc:cellImage>
  <etc:cellImage>
    <xdr:pic>
      <xdr:nvPicPr>
        <xdr:cNvPr id="19" name="ID_AF6FEA0A39A542BEAD47B2505128DC08"/>
        <xdr:cNvPicPr>
          <a:picLocks noChangeAspect="1"/>
        </xdr:cNvPicPr>
      </xdr:nvPicPr>
      <xdr:blipFill>
        <a:blip r:embed="rId13"/>
        <a:stretch>
          <a:fillRect/>
        </a:stretch>
      </xdr:blipFill>
      <xdr:spPr>
        <a:xfrm>
          <a:off x="19157315" y="14808200"/>
          <a:ext cx="11569700" cy="3149600"/>
        </a:xfrm>
        <a:prstGeom prst="rect">
          <a:avLst/>
        </a:prstGeom>
        <a:noFill/>
        <a:ln w="9525">
          <a:noFill/>
        </a:ln>
      </xdr:spPr>
    </xdr:pic>
  </etc:cellImage>
  <etc:cellImage>
    <xdr:pic>
      <xdr:nvPicPr>
        <xdr:cNvPr id="20" name="ID_283F25FD1BFD42F69B428E66A678807F"/>
        <xdr:cNvPicPr>
          <a:picLocks noChangeAspect="1"/>
        </xdr:cNvPicPr>
      </xdr:nvPicPr>
      <xdr:blipFill>
        <a:blip r:embed="rId14"/>
        <a:stretch>
          <a:fillRect/>
        </a:stretch>
      </xdr:blipFill>
      <xdr:spPr>
        <a:xfrm>
          <a:off x="20109815" y="14808200"/>
          <a:ext cx="12909550" cy="3098800"/>
        </a:xfrm>
        <a:prstGeom prst="rect">
          <a:avLst/>
        </a:prstGeom>
        <a:noFill/>
        <a:ln w="9525">
          <a:noFill/>
        </a:ln>
      </xdr:spPr>
    </xdr:pic>
  </etc:cellImage>
  <etc:cellImage>
    <xdr:pic>
      <xdr:nvPicPr>
        <xdr:cNvPr id="21" name="ID_1E7A07A13976427EBC45553FD66C21AF"/>
        <xdr:cNvPicPr>
          <a:picLocks noChangeAspect="1"/>
        </xdr:cNvPicPr>
      </xdr:nvPicPr>
      <xdr:blipFill>
        <a:blip r:embed="rId15"/>
        <a:stretch>
          <a:fillRect/>
        </a:stretch>
      </xdr:blipFill>
      <xdr:spPr>
        <a:xfrm>
          <a:off x="22014815" y="14808200"/>
          <a:ext cx="11137900" cy="1949450"/>
        </a:xfrm>
        <a:prstGeom prst="rect">
          <a:avLst/>
        </a:prstGeom>
        <a:noFill/>
        <a:ln w="9525">
          <a:noFill/>
        </a:ln>
      </xdr:spPr>
    </xdr:pic>
  </etc:cellImage>
  <etc:cellImage>
    <xdr:pic>
      <xdr:nvPicPr>
        <xdr:cNvPr id="22" name="ID_0418B09FBD504EF3A6D0356D6BABFC4C"/>
        <xdr:cNvPicPr>
          <a:picLocks noChangeAspect="1"/>
        </xdr:cNvPicPr>
      </xdr:nvPicPr>
      <xdr:blipFill>
        <a:blip r:embed="rId16"/>
        <a:stretch>
          <a:fillRect/>
        </a:stretch>
      </xdr:blipFill>
      <xdr:spPr>
        <a:xfrm>
          <a:off x="19157315" y="16954500"/>
          <a:ext cx="11398250" cy="2743200"/>
        </a:xfrm>
        <a:prstGeom prst="rect">
          <a:avLst/>
        </a:prstGeom>
        <a:noFill/>
        <a:ln w="9525">
          <a:noFill/>
        </a:ln>
      </xdr:spPr>
    </xdr:pic>
  </etc:cellImage>
  <etc:cellImage>
    <xdr:pic>
      <xdr:nvPicPr>
        <xdr:cNvPr id="23" name="ID_622903DF5BD749DCA5FAE8CAAEA3967B"/>
        <xdr:cNvPicPr>
          <a:picLocks noChangeAspect="1"/>
        </xdr:cNvPicPr>
      </xdr:nvPicPr>
      <xdr:blipFill>
        <a:blip r:embed="rId17"/>
        <a:stretch>
          <a:fillRect/>
        </a:stretch>
      </xdr:blipFill>
      <xdr:spPr>
        <a:xfrm>
          <a:off x="19157315" y="17284700"/>
          <a:ext cx="13525500" cy="3994150"/>
        </a:xfrm>
        <a:prstGeom prst="rect">
          <a:avLst/>
        </a:prstGeom>
        <a:noFill/>
        <a:ln w="9525">
          <a:noFill/>
        </a:ln>
      </xdr:spPr>
    </xdr:pic>
  </etc:cellImage>
  <etc:cellImage>
    <xdr:pic>
      <xdr:nvPicPr>
        <xdr:cNvPr id="24" name="ID_CF4CCC0914D24D949AB9B92B9D807331"/>
        <xdr:cNvPicPr>
          <a:picLocks noChangeAspect="1"/>
        </xdr:cNvPicPr>
      </xdr:nvPicPr>
      <xdr:blipFill>
        <a:blip r:embed="rId18"/>
        <a:stretch>
          <a:fillRect/>
        </a:stretch>
      </xdr:blipFill>
      <xdr:spPr>
        <a:xfrm>
          <a:off x="20109815" y="17284700"/>
          <a:ext cx="13398500" cy="3975100"/>
        </a:xfrm>
        <a:prstGeom prst="rect">
          <a:avLst/>
        </a:prstGeom>
        <a:noFill/>
        <a:ln w="9525">
          <a:noFill/>
        </a:ln>
      </xdr:spPr>
    </xdr:pic>
  </etc:cellImage>
  <etc:cellImage>
    <xdr:pic>
      <xdr:nvPicPr>
        <xdr:cNvPr id="25" name="ID_568E2228562C41E9B299ABCAB9C2955D"/>
        <xdr:cNvPicPr>
          <a:picLocks noChangeAspect="1"/>
        </xdr:cNvPicPr>
      </xdr:nvPicPr>
      <xdr:blipFill>
        <a:blip r:embed="rId19"/>
        <a:stretch>
          <a:fillRect/>
        </a:stretch>
      </xdr:blipFill>
      <xdr:spPr>
        <a:xfrm>
          <a:off x="19157315" y="18275300"/>
          <a:ext cx="12890500" cy="4635500"/>
        </a:xfrm>
        <a:prstGeom prst="rect">
          <a:avLst/>
        </a:prstGeom>
        <a:noFill/>
        <a:ln w="9525">
          <a:noFill/>
        </a:ln>
      </xdr:spPr>
    </xdr:pic>
  </etc:cellImage>
  <etc:cellImage>
    <xdr:pic>
      <xdr:nvPicPr>
        <xdr:cNvPr id="26" name="ID_3C6462CB6CFC49DAA48D5BCC1967CC4A"/>
        <xdr:cNvPicPr>
          <a:picLocks noChangeAspect="1"/>
        </xdr:cNvPicPr>
      </xdr:nvPicPr>
      <xdr:blipFill>
        <a:blip r:embed="rId20"/>
        <a:stretch>
          <a:fillRect/>
        </a:stretch>
      </xdr:blipFill>
      <xdr:spPr>
        <a:xfrm>
          <a:off x="19157315" y="18770600"/>
          <a:ext cx="11791950" cy="4095750"/>
        </a:xfrm>
        <a:prstGeom prst="rect">
          <a:avLst/>
        </a:prstGeom>
        <a:noFill/>
        <a:ln w="9525">
          <a:noFill/>
        </a:ln>
      </xdr:spPr>
    </xdr:pic>
  </etc:cellImage>
  <etc:cellImage>
    <xdr:pic>
      <xdr:nvPicPr>
        <xdr:cNvPr id="27" name="ID_1F2651B5484D440E9840AD166EF32802"/>
        <xdr:cNvPicPr>
          <a:picLocks noChangeAspect="1"/>
        </xdr:cNvPicPr>
      </xdr:nvPicPr>
      <xdr:blipFill>
        <a:blip r:embed="rId21"/>
        <a:stretch>
          <a:fillRect/>
        </a:stretch>
      </xdr:blipFill>
      <xdr:spPr>
        <a:xfrm>
          <a:off x="20109815" y="18770600"/>
          <a:ext cx="13487400" cy="3879850"/>
        </a:xfrm>
        <a:prstGeom prst="rect">
          <a:avLst/>
        </a:prstGeom>
        <a:noFill/>
        <a:ln w="9525">
          <a:noFill/>
        </a:ln>
      </xdr:spPr>
    </xdr:pic>
  </etc:cellImage>
  <etc:cellImage>
    <xdr:pic>
      <xdr:nvPicPr>
        <xdr:cNvPr id="28" name="ID_6E72D4EF952E4455B59ECA2AD2C5EFCA"/>
        <xdr:cNvPicPr>
          <a:picLocks noChangeAspect="1"/>
        </xdr:cNvPicPr>
      </xdr:nvPicPr>
      <xdr:blipFill>
        <a:blip r:embed="rId22"/>
        <a:stretch>
          <a:fillRect/>
        </a:stretch>
      </xdr:blipFill>
      <xdr:spPr>
        <a:xfrm>
          <a:off x="21062315" y="18770600"/>
          <a:ext cx="13341350" cy="3041650"/>
        </a:xfrm>
        <a:prstGeom prst="rect">
          <a:avLst/>
        </a:prstGeom>
        <a:noFill/>
        <a:ln w="9525">
          <a:noFill/>
        </a:ln>
      </xdr:spPr>
    </xdr:pic>
  </etc:cellImage>
  <etc:cellImage>
    <xdr:pic>
      <xdr:nvPicPr>
        <xdr:cNvPr id="29" name="ID_F78A05773D724A24B2C0EBFFD7E871D2"/>
        <xdr:cNvPicPr>
          <a:picLocks noChangeAspect="1"/>
        </xdr:cNvPicPr>
      </xdr:nvPicPr>
      <xdr:blipFill>
        <a:blip r:embed="rId23"/>
        <a:stretch>
          <a:fillRect/>
        </a:stretch>
      </xdr:blipFill>
      <xdr:spPr>
        <a:xfrm>
          <a:off x="19157315" y="20421600"/>
          <a:ext cx="12992100" cy="5930900"/>
        </a:xfrm>
        <a:prstGeom prst="rect">
          <a:avLst/>
        </a:prstGeom>
        <a:noFill/>
        <a:ln w="9525">
          <a:noFill/>
        </a:ln>
      </xdr:spPr>
    </xdr:pic>
  </etc:cellImage>
  <etc:cellImage>
    <xdr:pic>
      <xdr:nvPicPr>
        <xdr:cNvPr id="30" name="ID_F0DE1B287ECB4767A6D56C2DD7FF8A47"/>
        <xdr:cNvPicPr>
          <a:picLocks noChangeAspect="1"/>
        </xdr:cNvPicPr>
      </xdr:nvPicPr>
      <xdr:blipFill>
        <a:blip r:embed="rId24"/>
        <a:stretch>
          <a:fillRect/>
        </a:stretch>
      </xdr:blipFill>
      <xdr:spPr>
        <a:xfrm>
          <a:off x="20109815" y="20421600"/>
          <a:ext cx="13639800" cy="4610100"/>
        </a:xfrm>
        <a:prstGeom prst="rect">
          <a:avLst/>
        </a:prstGeom>
        <a:noFill/>
        <a:ln w="9525">
          <a:noFill/>
        </a:ln>
      </xdr:spPr>
    </xdr:pic>
  </etc:cellImage>
  <etc:cellImage>
    <xdr:pic>
      <xdr:nvPicPr>
        <xdr:cNvPr id="31" name="ID_AC9DC4B947B54BC1A41CE05BF571D25E"/>
        <xdr:cNvPicPr>
          <a:picLocks noChangeAspect="1"/>
        </xdr:cNvPicPr>
      </xdr:nvPicPr>
      <xdr:blipFill>
        <a:blip r:embed="rId25"/>
        <a:stretch>
          <a:fillRect/>
        </a:stretch>
      </xdr:blipFill>
      <xdr:spPr>
        <a:xfrm>
          <a:off x="21062315" y="20421600"/>
          <a:ext cx="13449300" cy="3968750"/>
        </a:xfrm>
        <a:prstGeom prst="rect">
          <a:avLst/>
        </a:prstGeom>
        <a:noFill/>
        <a:ln w="9525">
          <a:noFill/>
        </a:ln>
      </xdr:spPr>
    </xdr:pic>
  </etc:cellImage>
  <etc:cellImage>
    <xdr:pic>
      <xdr:nvPicPr>
        <xdr:cNvPr id="32" name="ID_9E258EB15A924D40A9B59661CC8C9745"/>
        <xdr:cNvPicPr>
          <a:picLocks noChangeAspect="1"/>
        </xdr:cNvPicPr>
      </xdr:nvPicPr>
      <xdr:blipFill>
        <a:blip r:embed="rId26"/>
        <a:stretch>
          <a:fillRect/>
        </a:stretch>
      </xdr:blipFill>
      <xdr:spPr>
        <a:xfrm>
          <a:off x="22014815" y="20421600"/>
          <a:ext cx="13442950" cy="5511800"/>
        </a:xfrm>
        <a:prstGeom prst="rect">
          <a:avLst/>
        </a:prstGeom>
        <a:noFill/>
        <a:ln w="9525">
          <a:noFill/>
        </a:ln>
      </xdr:spPr>
    </xdr:pic>
  </etc:cellImage>
  <etc:cellImage>
    <xdr:pic>
      <xdr:nvPicPr>
        <xdr:cNvPr id="33" name="ID_ABF5AB84CF08407EAA279CF4B76BB4F6"/>
        <xdr:cNvPicPr>
          <a:picLocks noChangeAspect="1"/>
        </xdr:cNvPicPr>
      </xdr:nvPicPr>
      <xdr:blipFill>
        <a:blip r:embed="rId27"/>
        <a:stretch>
          <a:fillRect/>
        </a:stretch>
      </xdr:blipFill>
      <xdr:spPr>
        <a:xfrm>
          <a:off x="22967315" y="20421600"/>
          <a:ext cx="12839700" cy="5264150"/>
        </a:xfrm>
        <a:prstGeom prst="rect">
          <a:avLst/>
        </a:prstGeom>
        <a:noFill/>
        <a:ln w="9525">
          <a:noFill/>
        </a:ln>
      </xdr:spPr>
    </xdr:pic>
  </etc:cellImage>
  <etc:cellImage>
    <xdr:pic>
      <xdr:nvPicPr>
        <xdr:cNvPr id="34" name="ID_123B6A2995F7442881A2552A9A1CB855"/>
        <xdr:cNvPicPr>
          <a:picLocks noChangeAspect="1"/>
        </xdr:cNvPicPr>
      </xdr:nvPicPr>
      <xdr:blipFill>
        <a:blip r:embed="rId28"/>
        <a:stretch>
          <a:fillRect/>
        </a:stretch>
      </xdr:blipFill>
      <xdr:spPr>
        <a:xfrm>
          <a:off x="19157315" y="20855940"/>
          <a:ext cx="13023850" cy="4235450"/>
        </a:xfrm>
        <a:prstGeom prst="rect">
          <a:avLst/>
        </a:prstGeom>
        <a:noFill/>
        <a:ln w="9525">
          <a:noFill/>
        </a:ln>
      </xdr:spPr>
    </xdr:pic>
  </etc:cellImage>
  <etc:cellImage>
    <xdr:pic>
      <xdr:nvPicPr>
        <xdr:cNvPr id="35" name="ID_B3A2862C0627498690BB0E2C261357A7"/>
        <xdr:cNvPicPr>
          <a:picLocks noChangeAspect="1"/>
        </xdr:cNvPicPr>
      </xdr:nvPicPr>
      <xdr:blipFill>
        <a:blip r:embed="rId29"/>
        <a:stretch>
          <a:fillRect/>
        </a:stretch>
      </xdr:blipFill>
      <xdr:spPr>
        <a:xfrm>
          <a:off x="19157315" y="21795740"/>
          <a:ext cx="14363700" cy="5334000"/>
        </a:xfrm>
        <a:prstGeom prst="rect">
          <a:avLst/>
        </a:prstGeom>
        <a:noFill/>
        <a:ln w="9525">
          <a:noFill/>
        </a:ln>
      </xdr:spPr>
    </xdr:pic>
  </etc:cellImage>
  <etc:cellImage>
    <xdr:pic>
      <xdr:nvPicPr>
        <xdr:cNvPr id="36" name="ID_E43C8FA2104047C6B6A5C983A88E1D6B"/>
        <xdr:cNvPicPr>
          <a:picLocks noChangeAspect="1"/>
        </xdr:cNvPicPr>
      </xdr:nvPicPr>
      <xdr:blipFill>
        <a:blip r:embed="rId30"/>
        <a:stretch>
          <a:fillRect/>
        </a:stretch>
      </xdr:blipFill>
      <xdr:spPr>
        <a:xfrm>
          <a:off x="19157315" y="22672040"/>
          <a:ext cx="12598400" cy="4946650"/>
        </a:xfrm>
        <a:prstGeom prst="rect">
          <a:avLst/>
        </a:prstGeom>
        <a:noFill/>
        <a:ln w="9525">
          <a:noFill/>
        </a:ln>
      </xdr:spPr>
    </xdr:pic>
  </etc:cellImage>
  <etc:cellImage>
    <xdr:pic>
      <xdr:nvPicPr>
        <xdr:cNvPr id="37" name="ID_363BB575A7524A72820C10E9E4A174C9"/>
        <xdr:cNvPicPr>
          <a:picLocks noChangeAspect="1"/>
        </xdr:cNvPicPr>
      </xdr:nvPicPr>
      <xdr:blipFill>
        <a:blip r:embed="rId31"/>
        <a:stretch>
          <a:fillRect/>
        </a:stretch>
      </xdr:blipFill>
      <xdr:spPr>
        <a:xfrm>
          <a:off x="19157315" y="23167340"/>
          <a:ext cx="13227050" cy="3390900"/>
        </a:xfrm>
        <a:prstGeom prst="rect">
          <a:avLst/>
        </a:prstGeom>
        <a:noFill/>
        <a:ln w="9525">
          <a:noFill/>
        </a:ln>
      </xdr:spPr>
    </xdr:pic>
  </etc:cellImage>
  <etc:cellImage>
    <xdr:pic>
      <xdr:nvPicPr>
        <xdr:cNvPr id="38" name="ID_954AB82B33014E86B1A6225C86C8C4B9"/>
        <xdr:cNvPicPr>
          <a:picLocks noChangeAspect="1"/>
        </xdr:cNvPicPr>
      </xdr:nvPicPr>
      <xdr:blipFill>
        <a:blip r:embed="rId32"/>
        <a:stretch>
          <a:fillRect/>
        </a:stretch>
      </xdr:blipFill>
      <xdr:spPr>
        <a:xfrm>
          <a:off x="20109815" y="23167340"/>
          <a:ext cx="13620750" cy="5168900"/>
        </a:xfrm>
        <a:prstGeom prst="rect">
          <a:avLst/>
        </a:prstGeom>
        <a:noFill/>
        <a:ln w="9525">
          <a:noFill/>
        </a:ln>
      </xdr:spPr>
    </xdr:pic>
  </etc:cellImage>
  <etc:cellImage>
    <xdr:pic>
      <xdr:nvPicPr>
        <xdr:cNvPr id="39" name="ID_BB73804BA01443BA803E2A0317F4D582"/>
        <xdr:cNvPicPr>
          <a:picLocks noChangeAspect="1"/>
        </xdr:cNvPicPr>
      </xdr:nvPicPr>
      <xdr:blipFill>
        <a:blip r:embed="rId33"/>
        <a:stretch>
          <a:fillRect/>
        </a:stretch>
      </xdr:blipFill>
      <xdr:spPr>
        <a:xfrm>
          <a:off x="21062315" y="23167340"/>
          <a:ext cx="11957050" cy="5473700"/>
        </a:xfrm>
        <a:prstGeom prst="rect">
          <a:avLst/>
        </a:prstGeom>
        <a:noFill/>
        <a:ln w="9525">
          <a:noFill/>
        </a:ln>
      </xdr:spPr>
    </xdr:pic>
  </etc:cellImage>
  <etc:cellImage>
    <xdr:pic>
      <xdr:nvPicPr>
        <xdr:cNvPr id="40" name="ID_506D480F14A74770BED2D4FFD50E4289"/>
        <xdr:cNvPicPr>
          <a:picLocks noChangeAspect="1"/>
        </xdr:cNvPicPr>
      </xdr:nvPicPr>
      <xdr:blipFill>
        <a:blip r:embed="rId34"/>
        <a:stretch>
          <a:fillRect/>
        </a:stretch>
      </xdr:blipFill>
      <xdr:spPr>
        <a:xfrm>
          <a:off x="22014815" y="23167340"/>
          <a:ext cx="14046200" cy="4413250"/>
        </a:xfrm>
        <a:prstGeom prst="rect">
          <a:avLst/>
        </a:prstGeom>
        <a:noFill/>
        <a:ln w="9525">
          <a:noFill/>
        </a:ln>
      </xdr:spPr>
    </xdr:pic>
  </etc:cellImage>
  <etc:cellImage>
    <xdr:pic>
      <xdr:nvPicPr>
        <xdr:cNvPr id="41" name="ID_72C0301DD39C47DBA453C2DF52FCBBCC"/>
        <xdr:cNvPicPr>
          <a:picLocks noChangeAspect="1"/>
        </xdr:cNvPicPr>
      </xdr:nvPicPr>
      <xdr:blipFill>
        <a:blip r:embed="rId35"/>
        <a:stretch>
          <a:fillRect/>
        </a:stretch>
      </xdr:blipFill>
      <xdr:spPr>
        <a:xfrm>
          <a:off x="22967315" y="23167340"/>
          <a:ext cx="13335000" cy="5308600"/>
        </a:xfrm>
        <a:prstGeom prst="rect">
          <a:avLst/>
        </a:prstGeom>
        <a:noFill/>
        <a:ln w="9525">
          <a:noFill/>
        </a:ln>
      </xdr:spPr>
    </xdr:pic>
  </etc:cellImage>
  <etc:cellImage>
    <xdr:pic>
      <xdr:nvPicPr>
        <xdr:cNvPr id="42" name="ID_65C978260391441EBF83A34AA815E5CD"/>
        <xdr:cNvPicPr>
          <a:picLocks noChangeAspect="1"/>
        </xdr:cNvPicPr>
      </xdr:nvPicPr>
      <xdr:blipFill>
        <a:blip r:embed="rId36"/>
        <a:stretch>
          <a:fillRect/>
        </a:stretch>
      </xdr:blipFill>
      <xdr:spPr>
        <a:xfrm>
          <a:off x="19157315" y="25313640"/>
          <a:ext cx="12954000" cy="5168900"/>
        </a:xfrm>
        <a:prstGeom prst="rect">
          <a:avLst/>
        </a:prstGeom>
        <a:noFill/>
        <a:ln w="9525">
          <a:noFill/>
        </a:ln>
      </xdr:spPr>
    </xdr:pic>
  </etc:cellImage>
  <etc:cellImage>
    <xdr:pic>
      <xdr:nvPicPr>
        <xdr:cNvPr id="43" name="ID_96429A61F071470DAE282113F19F9B86"/>
        <xdr:cNvPicPr>
          <a:picLocks noChangeAspect="1"/>
        </xdr:cNvPicPr>
      </xdr:nvPicPr>
      <xdr:blipFill>
        <a:blip r:embed="rId37"/>
        <a:stretch>
          <a:fillRect/>
        </a:stretch>
      </xdr:blipFill>
      <xdr:spPr>
        <a:xfrm>
          <a:off x="19157315" y="25693370"/>
          <a:ext cx="12966700" cy="7912100"/>
        </a:xfrm>
        <a:prstGeom prst="rect">
          <a:avLst/>
        </a:prstGeom>
        <a:noFill/>
        <a:ln w="9525">
          <a:noFill/>
        </a:ln>
      </xdr:spPr>
    </xdr:pic>
  </etc:cellImage>
  <etc:cellImage>
    <xdr:pic>
      <xdr:nvPicPr>
        <xdr:cNvPr id="44" name="ID_A8A36AED194649EF9A88A05468F70E19"/>
        <xdr:cNvPicPr>
          <a:picLocks noChangeAspect="1"/>
        </xdr:cNvPicPr>
      </xdr:nvPicPr>
      <xdr:blipFill>
        <a:blip r:embed="rId38"/>
        <a:stretch>
          <a:fillRect/>
        </a:stretch>
      </xdr:blipFill>
      <xdr:spPr>
        <a:xfrm>
          <a:off x="19157315" y="26274395"/>
          <a:ext cx="13030200" cy="6781800"/>
        </a:xfrm>
        <a:prstGeom prst="rect">
          <a:avLst/>
        </a:prstGeom>
        <a:noFill/>
        <a:ln w="9525">
          <a:noFill/>
        </a:ln>
      </xdr:spPr>
    </xdr:pic>
  </etc:cellImage>
  <etc:cellImage>
    <xdr:pic>
      <xdr:nvPicPr>
        <xdr:cNvPr id="45" name="ID_01287DA2352B4255953DA3455BA539F0"/>
        <xdr:cNvPicPr>
          <a:picLocks noChangeAspect="1"/>
        </xdr:cNvPicPr>
      </xdr:nvPicPr>
      <xdr:blipFill>
        <a:blip r:embed="rId39"/>
        <a:stretch>
          <a:fillRect/>
        </a:stretch>
      </xdr:blipFill>
      <xdr:spPr>
        <a:xfrm>
          <a:off x="19157315" y="28636595"/>
          <a:ext cx="13589000" cy="4318000"/>
        </a:xfrm>
        <a:prstGeom prst="rect">
          <a:avLst/>
        </a:prstGeom>
        <a:noFill/>
        <a:ln w="9525">
          <a:noFill/>
        </a:ln>
      </xdr:spPr>
    </xdr:pic>
  </etc:cellImage>
  <etc:cellImage>
    <xdr:pic>
      <xdr:nvPicPr>
        <xdr:cNvPr id="46" name="ID_DBBE0CC4F7B4427E8EF83D9840F02DF9"/>
        <xdr:cNvPicPr>
          <a:picLocks noChangeAspect="1"/>
        </xdr:cNvPicPr>
      </xdr:nvPicPr>
      <xdr:blipFill>
        <a:blip r:embed="rId40"/>
        <a:stretch>
          <a:fillRect/>
        </a:stretch>
      </xdr:blipFill>
      <xdr:spPr>
        <a:xfrm>
          <a:off x="20109815" y="28636595"/>
          <a:ext cx="13569950" cy="4876800"/>
        </a:xfrm>
        <a:prstGeom prst="rect">
          <a:avLst/>
        </a:prstGeom>
        <a:noFill/>
        <a:ln w="9525">
          <a:noFill/>
        </a:ln>
      </xdr:spPr>
    </xdr:pic>
  </etc:cellImage>
  <etc:cellImage>
    <xdr:pic>
      <xdr:nvPicPr>
        <xdr:cNvPr id="47" name="ID_37140B74904347059D5073F75F141BAB"/>
        <xdr:cNvPicPr>
          <a:picLocks noChangeAspect="1"/>
        </xdr:cNvPicPr>
      </xdr:nvPicPr>
      <xdr:blipFill>
        <a:blip r:embed="rId41"/>
        <a:stretch>
          <a:fillRect/>
        </a:stretch>
      </xdr:blipFill>
      <xdr:spPr>
        <a:xfrm>
          <a:off x="21062315" y="28636595"/>
          <a:ext cx="12890500" cy="2711450"/>
        </a:xfrm>
        <a:prstGeom prst="rect">
          <a:avLst/>
        </a:prstGeom>
        <a:noFill/>
        <a:ln w="9525">
          <a:noFill/>
        </a:ln>
      </xdr:spPr>
    </xdr:pic>
  </etc:cellImage>
  <etc:cellImage>
    <xdr:pic>
      <xdr:nvPicPr>
        <xdr:cNvPr id="48" name="ID_CB301F965DDD401A8CC86E85B01E15D5"/>
        <xdr:cNvPicPr>
          <a:picLocks noChangeAspect="1"/>
        </xdr:cNvPicPr>
      </xdr:nvPicPr>
      <xdr:blipFill>
        <a:blip r:embed="rId42"/>
        <a:stretch>
          <a:fillRect/>
        </a:stretch>
      </xdr:blipFill>
      <xdr:spPr>
        <a:xfrm>
          <a:off x="22014815" y="28636595"/>
          <a:ext cx="14376400" cy="3943350"/>
        </a:xfrm>
        <a:prstGeom prst="rect">
          <a:avLst/>
        </a:prstGeom>
        <a:noFill/>
        <a:ln w="9525">
          <a:noFill/>
        </a:ln>
      </xdr:spPr>
    </xdr:pic>
  </etc:cellImage>
  <etc:cellImage>
    <xdr:pic>
      <xdr:nvPicPr>
        <xdr:cNvPr id="49" name="ID_361DC124F9B44F999AAA611C134982E9"/>
        <xdr:cNvPicPr>
          <a:picLocks noChangeAspect="1"/>
        </xdr:cNvPicPr>
      </xdr:nvPicPr>
      <xdr:blipFill>
        <a:blip r:embed="rId43"/>
        <a:stretch>
          <a:fillRect/>
        </a:stretch>
      </xdr:blipFill>
      <xdr:spPr>
        <a:xfrm>
          <a:off x="22967315" y="28636595"/>
          <a:ext cx="12617450" cy="6680200"/>
        </a:xfrm>
        <a:prstGeom prst="rect">
          <a:avLst/>
        </a:prstGeom>
        <a:noFill/>
        <a:ln w="9525">
          <a:noFill/>
        </a:ln>
      </xdr:spPr>
    </xdr:pic>
  </etc:cellImage>
  <etc:cellImage>
    <xdr:pic>
      <xdr:nvPicPr>
        <xdr:cNvPr id="50" name="ID_4218E8CB23814FEE86D75BFF61BD7C8E"/>
        <xdr:cNvPicPr>
          <a:picLocks noChangeAspect="1"/>
        </xdr:cNvPicPr>
      </xdr:nvPicPr>
      <xdr:blipFill>
        <a:blip r:embed="rId44"/>
        <a:stretch>
          <a:fillRect/>
        </a:stretch>
      </xdr:blipFill>
      <xdr:spPr>
        <a:xfrm>
          <a:off x="9127490" y="1790700"/>
          <a:ext cx="13995400" cy="5041900"/>
        </a:xfrm>
        <a:prstGeom prst="rect">
          <a:avLst/>
        </a:prstGeom>
        <a:noFill/>
        <a:ln w="9525">
          <a:noFill/>
        </a:ln>
      </xdr:spPr>
    </xdr:pic>
  </etc:cellImage>
  <etc:cellImage>
    <xdr:pic>
      <xdr:nvPicPr>
        <xdr:cNvPr id="51" name="ID_F910E9F5E22640DAAB6060C24973A9D9"/>
        <xdr:cNvPicPr>
          <a:picLocks noChangeAspect="1"/>
        </xdr:cNvPicPr>
      </xdr:nvPicPr>
      <xdr:blipFill>
        <a:blip r:embed="rId45"/>
        <a:stretch>
          <a:fillRect/>
        </a:stretch>
      </xdr:blipFill>
      <xdr:spPr>
        <a:xfrm>
          <a:off x="9127490" y="9969500"/>
          <a:ext cx="12960350" cy="5238750"/>
        </a:xfrm>
        <a:prstGeom prst="rect">
          <a:avLst/>
        </a:prstGeom>
        <a:noFill/>
        <a:ln w="9525">
          <a:noFill/>
        </a:ln>
      </xdr:spPr>
    </xdr:pic>
  </etc:cellImage>
  <etc:cellImage>
    <xdr:pic>
      <xdr:nvPicPr>
        <xdr:cNvPr id="52" name="ID_7070124F665A456594D42A3AD71A3C07"/>
        <xdr:cNvPicPr>
          <a:picLocks noChangeAspect="1"/>
        </xdr:cNvPicPr>
      </xdr:nvPicPr>
      <xdr:blipFill>
        <a:blip r:embed="rId46"/>
        <a:stretch>
          <a:fillRect/>
        </a:stretch>
      </xdr:blipFill>
      <xdr:spPr>
        <a:xfrm>
          <a:off x="9127490" y="16573500"/>
          <a:ext cx="12115800" cy="5524500"/>
        </a:xfrm>
        <a:prstGeom prst="rect">
          <a:avLst/>
        </a:prstGeom>
        <a:noFill/>
        <a:ln w="9525">
          <a:noFill/>
        </a:ln>
      </xdr:spPr>
    </xdr:pic>
  </etc:cellImage>
  <etc:cellImage>
    <xdr:pic>
      <xdr:nvPicPr>
        <xdr:cNvPr id="53" name="ID_1F5B1AEF89AC40B1817FF746DAB7C9FF"/>
        <xdr:cNvPicPr>
          <a:picLocks noChangeAspect="1"/>
        </xdr:cNvPicPr>
      </xdr:nvPicPr>
      <xdr:blipFill>
        <a:blip r:embed="rId47"/>
        <a:stretch>
          <a:fillRect/>
        </a:stretch>
      </xdr:blipFill>
      <xdr:spPr>
        <a:xfrm>
          <a:off x="9127490" y="17983200"/>
          <a:ext cx="11569700" cy="5156200"/>
        </a:xfrm>
        <a:prstGeom prst="rect">
          <a:avLst/>
        </a:prstGeom>
        <a:noFill/>
        <a:ln w="9525">
          <a:noFill/>
        </a:ln>
      </xdr:spPr>
    </xdr:pic>
  </etc:cellImage>
  <etc:cellImage>
    <xdr:pic>
      <xdr:nvPicPr>
        <xdr:cNvPr id="54" name="ID_A9AA99E2AEF84D268C0966F19DC56698"/>
        <xdr:cNvPicPr>
          <a:picLocks noChangeAspect="1"/>
        </xdr:cNvPicPr>
      </xdr:nvPicPr>
      <xdr:blipFill>
        <a:blip r:embed="rId48"/>
        <a:stretch>
          <a:fillRect/>
        </a:stretch>
      </xdr:blipFill>
      <xdr:spPr>
        <a:xfrm>
          <a:off x="9127490" y="30937200"/>
          <a:ext cx="13093700" cy="3473450"/>
        </a:xfrm>
        <a:prstGeom prst="rect">
          <a:avLst/>
        </a:prstGeom>
        <a:noFill/>
        <a:ln w="9525">
          <a:noFill/>
        </a:ln>
      </xdr:spPr>
    </xdr:pic>
  </etc:cellImage>
  <etc:cellImage>
    <xdr:pic>
      <xdr:nvPicPr>
        <xdr:cNvPr id="55" name="ID_9912B826822B4D4C8FD60E58209E2768"/>
        <xdr:cNvPicPr>
          <a:picLocks noChangeAspect="1"/>
        </xdr:cNvPicPr>
      </xdr:nvPicPr>
      <xdr:blipFill>
        <a:blip r:embed="rId49"/>
        <a:stretch>
          <a:fillRect/>
        </a:stretch>
      </xdr:blipFill>
      <xdr:spPr>
        <a:xfrm>
          <a:off x="7465060" y="5448300"/>
          <a:ext cx="10496550" cy="6127750"/>
        </a:xfrm>
        <a:prstGeom prst="rect">
          <a:avLst/>
        </a:prstGeom>
        <a:noFill/>
        <a:ln w="9525">
          <a:noFill/>
        </a:ln>
      </xdr:spPr>
    </xdr:pic>
  </etc:cellImage>
  <etc:cellImage>
    <xdr:pic>
      <xdr:nvPicPr>
        <xdr:cNvPr id="56" name="ID_173F3C0A665149B7AFB8566D14D53EF9"/>
        <xdr:cNvPicPr>
          <a:picLocks noChangeAspect="1"/>
        </xdr:cNvPicPr>
      </xdr:nvPicPr>
      <xdr:blipFill>
        <a:blip r:embed="rId50"/>
        <a:stretch>
          <a:fillRect/>
        </a:stretch>
      </xdr:blipFill>
      <xdr:spPr>
        <a:xfrm>
          <a:off x="7465060" y="7351395"/>
          <a:ext cx="13322300" cy="4946650"/>
        </a:xfrm>
        <a:prstGeom prst="rect">
          <a:avLst/>
        </a:prstGeom>
        <a:noFill/>
        <a:ln w="9525">
          <a:noFill/>
        </a:ln>
      </xdr:spPr>
    </xdr:pic>
  </etc:cellImage>
  <etc:cellImage>
    <xdr:pic>
      <xdr:nvPicPr>
        <xdr:cNvPr id="57" name="ID_13582C2A74B945D7958CB91F6C449ED9"/>
        <xdr:cNvPicPr>
          <a:picLocks noChangeAspect="1"/>
        </xdr:cNvPicPr>
      </xdr:nvPicPr>
      <xdr:blipFill>
        <a:blip r:embed="rId51"/>
        <a:stretch>
          <a:fillRect/>
        </a:stretch>
      </xdr:blipFill>
      <xdr:spPr>
        <a:xfrm>
          <a:off x="7465060" y="19302095"/>
          <a:ext cx="13906500" cy="6407150"/>
        </a:xfrm>
        <a:prstGeom prst="rect">
          <a:avLst/>
        </a:prstGeom>
        <a:noFill/>
        <a:ln w="9525">
          <a:noFill/>
        </a:ln>
      </xdr:spPr>
    </xdr:pic>
  </etc:cellImage>
  <etc:cellImage>
    <xdr:pic>
      <xdr:nvPicPr>
        <xdr:cNvPr id="58" name="ID_70449BE0FD4F4761BA20D5C2DCE6325A"/>
        <xdr:cNvPicPr>
          <a:picLocks noChangeAspect="1"/>
        </xdr:cNvPicPr>
      </xdr:nvPicPr>
      <xdr:blipFill>
        <a:blip r:embed="rId52"/>
        <a:stretch>
          <a:fillRect/>
        </a:stretch>
      </xdr:blipFill>
      <xdr:spPr>
        <a:xfrm>
          <a:off x="8216265" y="381000"/>
          <a:ext cx="13728700" cy="6318250"/>
        </a:xfrm>
        <a:prstGeom prst="rect">
          <a:avLst/>
        </a:prstGeom>
        <a:noFill/>
        <a:ln w="9525">
          <a:noFill/>
        </a:ln>
      </xdr:spPr>
    </xdr:pic>
  </etc:cellImage>
  <etc:cellImage>
    <xdr:pic>
      <xdr:nvPicPr>
        <xdr:cNvPr id="59" name="ID_D63DE6DEE9644EC08DE5E20888B1621C"/>
        <xdr:cNvPicPr>
          <a:picLocks noChangeAspect="1"/>
        </xdr:cNvPicPr>
      </xdr:nvPicPr>
      <xdr:blipFill>
        <a:blip r:embed="rId53"/>
        <a:stretch>
          <a:fillRect/>
        </a:stretch>
      </xdr:blipFill>
      <xdr:spPr>
        <a:xfrm>
          <a:off x="7587615" y="9626600"/>
          <a:ext cx="14090650" cy="6654800"/>
        </a:xfrm>
        <a:prstGeom prst="rect">
          <a:avLst/>
        </a:prstGeom>
        <a:noFill/>
        <a:ln w="9525">
          <a:noFill/>
        </a:ln>
      </xdr:spPr>
    </xdr:pic>
  </etc:cellImage>
  <etc:cellImage>
    <xdr:pic>
      <xdr:nvPicPr>
        <xdr:cNvPr id="60" name="ID_6909EA7307AC461CA7E36E3FE3BA45AB"/>
        <xdr:cNvPicPr>
          <a:picLocks noChangeAspect="1"/>
        </xdr:cNvPicPr>
      </xdr:nvPicPr>
      <xdr:blipFill>
        <a:blip r:embed="rId54"/>
        <a:stretch>
          <a:fillRect/>
        </a:stretch>
      </xdr:blipFill>
      <xdr:spPr>
        <a:xfrm>
          <a:off x="7587615" y="10617200"/>
          <a:ext cx="14331950" cy="7404100"/>
        </a:xfrm>
        <a:prstGeom prst="rect">
          <a:avLst/>
        </a:prstGeom>
        <a:noFill/>
        <a:ln w="9525">
          <a:noFill/>
        </a:ln>
      </xdr:spPr>
    </xdr:pic>
  </etc:cellImage>
  <etc:cellImage>
    <xdr:pic>
      <xdr:nvPicPr>
        <xdr:cNvPr id="61" name="ID_F35C16CE6BA346F186F607925CAA4352"/>
        <xdr:cNvPicPr>
          <a:picLocks noChangeAspect="1"/>
        </xdr:cNvPicPr>
      </xdr:nvPicPr>
      <xdr:blipFill>
        <a:blip r:embed="rId55"/>
        <a:stretch>
          <a:fillRect/>
        </a:stretch>
      </xdr:blipFill>
      <xdr:spPr>
        <a:xfrm>
          <a:off x="7587615" y="11277600"/>
          <a:ext cx="14979650" cy="7677150"/>
        </a:xfrm>
        <a:prstGeom prst="rect">
          <a:avLst/>
        </a:prstGeom>
        <a:noFill/>
        <a:ln w="9525">
          <a:noFill/>
        </a:ln>
      </xdr:spPr>
    </xdr:pic>
  </etc:cellImage>
  <etc:cellImage>
    <xdr:pic>
      <xdr:nvPicPr>
        <xdr:cNvPr id="62" name="ID_69A9BD8352054435AA57CFBA243DAA53"/>
        <xdr:cNvPicPr>
          <a:picLocks noChangeAspect="1"/>
        </xdr:cNvPicPr>
      </xdr:nvPicPr>
      <xdr:blipFill>
        <a:blip r:embed="rId56"/>
        <a:stretch>
          <a:fillRect/>
        </a:stretch>
      </xdr:blipFill>
      <xdr:spPr>
        <a:xfrm>
          <a:off x="7587615" y="11765280"/>
          <a:ext cx="10966450" cy="4692650"/>
        </a:xfrm>
        <a:prstGeom prst="rect">
          <a:avLst/>
        </a:prstGeom>
        <a:noFill/>
        <a:ln w="9525">
          <a:noFill/>
        </a:ln>
      </xdr:spPr>
    </xdr:pic>
  </etc:cellImage>
  <etc:cellImage>
    <xdr:pic>
      <xdr:nvPicPr>
        <xdr:cNvPr id="63" name="ID_4D4B1D212D944C54BD6EE7B982957F54"/>
        <xdr:cNvPicPr>
          <a:picLocks noChangeAspect="1"/>
        </xdr:cNvPicPr>
      </xdr:nvPicPr>
      <xdr:blipFill>
        <a:blip r:embed="rId57"/>
        <a:stretch>
          <a:fillRect/>
        </a:stretch>
      </xdr:blipFill>
      <xdr:spPr>
        <a:xfrm>
          <a:off x="7587615" y="13658215"/>
          <a:ext cx="12750800" cy="6946900"/>
        </a:xfrm>
        <a:prstGeom prst="rect">
          <a:avLst/>
        </a:prstGeom>
        <a:noFill/>
        <a:ln w="9525">
          <a:noFill/>
        </a:ln>
      </xdr:spPr>
    </xdr:pic>
  </etc:cellImage>
</etc:cellImages>
</file>

<file path=xl/sharedStrings.xml><?xml version="1.0" encoding="utf-8"?>
<sst xmlns="http://schemas.openxmlformats.org/spreadsheetml/2006/main" count="974" uniqueCount="284">
  <si>
    <t>序号</t>
  </si>
  <si>
    <t>一级指标</t>
  </si>
  <si>
    <t>二级指标</t>
  </si>
  <si>
    <t>评估方式</t>
  </si>
  <si>
    <t>评分细则</t>
  </si>
  <si>
    <t>六安市第四人民医院</t>
  </si>
  <si>
    <t>整改情况</t>
  </si>
  <si>
    <t>栏目设置</t>
  </si>
  <si>
    <t>网络测评</t>
  </si>
  <si>
    <t>评估栏目搭建情况：
根据文件要求，规范设置信息公开专栏，设置不规范按比例得分，未设置专栏的不得分</t>
  </si>
  <si>
    <t>1.未开设行风投诉一级栏目，并开设招标采购、行风建设、依法执业自查、医疗秩序、投诉途径、纠纷处理二级栏目；
2.重复开设医保服务栏目；
3.未规范在环境引导栏目下开设交通导引栏目；未规范在诊疗服务栏目下开设服务时间、专业介绍、预约诊疗、就诊须知、住院须知栏目；未规范在便民服务栏目下开设咨询服务栏目。</t>
  </si>
  <si>
    <t>已整改</t>
  </si>
  <si>
    <t>机构人员</t>
  </si>
  <si>
    <t>机构信息</t>
  </si>
  <si>
    <t>评估以下信息公开情况：
1.机构基本情况介绍
2.《医疗机构执业许可证》正本信息（公开正本清晰图片，提供下载链接）
3.《医疗机构执业许可证》副本信息（公开副本清晰图片，提供下载链接；副本中医疗机构基本信息、诊疗科目、校验信息、处罚记录信息、变更登记记录信息、备注信息）
4.公开本单位统一社会信用代码</t>
  </si>
  <si>
    <t>建议将《医疗机构执业许可证》副本内容公开齐全，包括医疗机构基本信息、诊疗科目、校验信息、处罚记录信息、变更登记记录信息、备注信息。</t>
  </si>
  <si>
    <t>机构标识</t>
  </si>
  <si>
    <t>线下查看</t>
  </si>
  <si>
    <t>评估以下信息公开情况：
等级评审、医保定点、教学任务等名称标识</t>
  </si>
  <si>
    <t>/</t>
  </si>
  <si>
    <t>人员识别</t>
  </si>
  <si>
    <t>评估以下信息公开情况：
医护、行政及后勤等人员标识，包含：姓名、科室(部门)、职务 (职称)等</t>
  </si>
  <si>
    <t>设备技术</t>
  </si>
  <si>
    <t>设备准入</t>
  </si>
  <si>
    <t>评估以下信息公开情况：
如大型医用设备配置许可等信息公示</t>
  </si>
  <si>
    <t>技术备案</t>
  </si>
  <si>
    <t>评估以下信息公开情况：
依法开展的特殊临床技术、限制性医疗技术、检验项目名称及有效期，如人体器官移植技术、人类辅助生殖技术、特殊实验室检查等</t>
  </si>
  <si>
    <t>研究平台</t>
  </si>
  <si>
    <t>重点研究平台</t>
  </si>
  <si>
    <t>评估以下信息公开情况：
国家级、省级、市级等临床研究中心、工程研究中心、重点实验室等研究平台等，公开研究平台相关信息</t>
  </si>
  <si>
    <t>医疗价格</t>
  </si>
  <si>
    <t>服务价格</t>
  </si>
  <si>
    <t>评估以下信息公开情况：
医疗服务项目、价格及计价标准等信息</t>
  </si>
  <si>
    <t>药品耗材</t>
  </si>
  <si>
    <t>评估以下信息公开情况：
药品、医用耗材品规及价格等信息</t>
  </si>
  <si>
    <t>环境导引</t>
  </si>
  <si>
    <t>交通导引</t>
  </si>
  <si>
    <t>评估以下信息公开情况：
1.机构周边的公共交通线路
2.设置快捷键</t>
  </si>
  <si>
    <t>1.未规范在环境引导栏目下开设交通导引栏目；
2.未设置快捷键（快捷键设置位置有误，建议不要将快捷键设置在栏目中）。</t>
  </si>
  <si>
    <t>评估以下信息公开情况：
车辆入口与出口指示、院内停车场、院内行车指引、停车收费标识等</t>
  </si>
  <si>
    <t>内部导引</t>
  </si>
  <si>
    <t>评估以下信息公开情况：
各科室(部门)的名称、位置及指引标识、急诊"绿色通道"指引标识等</t>
  </si>
  <si>
    <t>公卫措施</t>
  </si>
  <si>
    <t>评估以下信息公开情况：
公共卫生预防控制相关信息,落实政府应急处置措施的相关信息等</t>
  </si>
  <si>
    <t>本年度未公开本机构落实政府应急处置措施的相关信息，例如应急演练、健康教育、科普、环境卫生管理等工作落实情况。</t>
  </si>
  <si>
    <t>安全警示</t>
  </si>
  <si>
    <t>评估以下信息公开情况：
服务场所安全(防火、防盗、安检等)警示标识及危险提示标志等</t>
  </si>
  <si>
    <t>应急指引</t>
  </si>
  <si>
    <t>评估以下信息公开情况：
突发事件的应急疏散和安全通道路线、指引标牌、路线等</t>
  </si>
  <si>
    <t>诊疗服务</t>
  </si>
  <si>
    <t>服务时间</t>
  </si>
  <si>
    <t>评估以下信息公开情况：
1.门诊服务时间(含节假日)
2.急诊服务时间(含节假日)
3.病房探视时间
4.其他各项服务的办理时间，如发热门诊服务时间、核酸检测服务时间等
5.设置快捷键</t>
  </si>
  <si>
    <t>1.建议补充其他各项服务的办理时间，如发热门诊服务时间；
2.未设置快捷键（快捷键设置位置有误，建议不要将快捷键设置在栏目中）；
3.未规范在诊疗服务栏目下开设服务时间栏目。</t>
  </si>
  <si>
    <t>专业介绍</t>
  </si>
  <si>
    <t>评估以下信息公开情况：
1.专业方向,临床、检验、检查等专业服务项目名称及特色服务的相关内容等
2.设置快捷键</t>
  </si>
  <si>
    <t>1.未设置快捷键（快捷键设置位置有误，建议不要将快捷键设置在栏目中）；
2.未规范在诊疗服务栏目下开设专业介绍栏目。</t>
  </si>
  <si>
    <t>就诊须知</t>
  </si>
  <si>
    <t>评估以下信息公开情况：
1.门诊就诊流程
2.急诊就诊流程
3.就诊期间应知晓的相关事务、注意事项及应遵守的规章制度等
4.设置快捷键</t>
  </si>
  <si>
    <t>1.未设置快捷键（快捷键设置位置有误，建议不要将快捷键设置在栏目中）；
2.未规范在诊疗服务栏目下开设就诊须知栏目。</t>
  </si>
  <si>
    <t>住院须知</t>
  </si>
  <si>
    <t>评估以下信息公开情况：
1.办理住院的手续及流程
2.住院期间应知晓的相关事务、注意事项及应遵守的规章制度等
3.设置快捷键</t>
  </si>
  <si>
    <t>1.未设置快捷键（快捷键设置位置有误，建议不要将快捷键设置在栏目中）；
2.未规范在诊疗服务栏目下开设住院须知栏目。</t>
  </si>
  <si>
    <t>预约诊疗</t>
  </si>
  <si>
    <t>评估以下信息公开情况：
1.需要或可以预约的挂号、诊疗、临床检验、检查等的预约途径、流程、方法及注意事项等
2.设置快捷键</t>
  </si>
  <si>
    <t>1.未设置快捷键（快捷键设置位置有误，建议不要将快捷键设置在栏目中）；
2.未规范在诊疗服务栏目下开设预约诊疗栏目。</t>
  </si>
  <si>
    <t>检验检查</t>
  </si>
  <si>
    <t>评估以下信息公开情况：
进行临床检验、超声、影像学等辅助检查的流程、须知、注意事项,报告获取时间及方式等</t>
  </si>
  <si>
    <t>建议按检查项目逐个公开各项检查的流程、须知、注意事项,报告获取时间及方式。</t>
  </si>
  <si>
    <t>分级诊疗</t>
  </si>
  <si>
    <t>评估以下信息公开情况：
1.分级诊疗的双向转诊服务内容、机构、流程、联系方式等；
2.医联体业务合作的医疗卫生服务机构、专家介绍、服务内容、流程、联系方式等</t>
  </si>
  <si>
    <t>远程医疗</t>
  </si>
  <si>
    <t>评估以下信息公开情况：
1.远程医疗服务项目、流程、收费
2.互联网医疗服务项目、流程、收费</t>
  </si>
  <si>
    <t>1.未明确公开远程医疗服务项目；
2.未公开互联网医疗服务项目、流程、收费。</t>
  </si>
  <si>
    <t>社区服务</t>
  </si>
  <si>
    <t>评估以下信息公开情况：
1.基本公共卫生服务项目服务流程、内容、联系方式
2.上门服务项目服务流程、内容、联系方式</t>
  </si>
  <si>
    <t>1.未公开基本公共卫生服务项目服务流程、内容、联系方式；
2.未公开上门服务项目服务流程、内容、联系方式。</t>
  </si>
  <si>
    <t>整改中</t>
  </si>
  <si>
    <t>特需诊疗</t>
  </si>
  <si>
    <t>评估以下信息公开情况：
特需诊疗服务项目相关信息和导引</t>
  </si>
  <si>
    <t>临床研究</t>
  </si>
  <si>
    <t>评估以下信息公开情况：
开展临床试验、临床研究项目及知情同意、不得收费等有关要求</t>
  </si>
  <si>
    <t>行风投诉</t>
  </si>
  <si>
    <t>招标采购</t>
  </si>
  <si>
    <t>评估以下信息公开情况：
执行政府采购依法应当公开的相关信息</t>
  </si>
  <si>
    <t>未开设招标采购栏目公开执行政府采购依法应当公开的相关信息。</t>
  </si>
  <si>
    <t>行风建设</t>
  </si>
  <si>
    <t>评估以下信息公开情况：
行风建设及廉洁从业九项准则相关规定</t>
  </si>
  <si>
    <t>未开设行风建设栏目公开行风建设及廉洁从业九项准则相关规定。</t>
  </si>
  <si>
    <t>依法执业自查</t>
  </si>
  <si>
    <t>评估以下信息公开情况：
《医疗机构依法执业承诺书》</t>
  </si>
  <si>
    <t>未整改，未开设依法执业自查栏目公开《医疗机构依法执业承诺书》。</t>
  </si>
  <si>
    <t>医疗秩序</t>
  </si>
  <si>
    <t>评估以下信息公开情况：
为维护正常医疗秩序患者应当遵守的相关法律、法规、规定及注意事项等</t>
  </si>
  <si>
    <t>未开设医疗秩序栏目公开为维护正常医疗秩序患者应当遵守的相关法律、法规、规定及注意事项等。</t>
  </si>
  <si>
    <t>投诉途径</t>
  </si>
  <si>
    <t>评估以下信息公开情况：
投诉处理程序、地点、接待时间和联系方式等</t>
  </si>
  <si>
    <t>未开设投诉途径栏目公开投诉处理程序、地点、接待时间和联系方式等。</t>
  </si>
  <si>
    <t>纠纷处理</t>
  </si>
  <si>
    <t>评估以下信息公开情况：
解决医疗纠纷的合法途径以及相关部门(如医调委)地点、联系方式</t>
  </si>
  <si>
    <t>未开设纠纷处理栏目公开解决医疗纠纷的合法途径以及相关部门(如医调委)地点、联系方式。</t>
  </si>
  <si>
    <t>科普健教</t>
  </si>
  <si>
    <t>健康科普</t>
  </si>
  <si>
    <t>评估以下信息公开情况：
健康保健及疾病防治、康复等方面的科普知识</t>
  </si>
  <si>
    <t>健康教育</t>
  </si>
  <si>
    <t>评估以下信息公开情况：
1.开展健康讲座等健康教育活动的时间、内容、 地点
2.患者健康教育制度及流程
3.无烟医疗卫生机构建设制度及管理办法</t>
  </si>
  <si>
    <t>便民服务</t>
  </si>
  <si>
    <t>咨询服务</t>
  </si>
  <si>
    <t>评估以下信息公开情况：
1.在线咨询服务
2.线下咨询服务
3.设置快捷键</t>
  </si>
  <si>
    <t>1.未设置快捷键（快捷键设置位置有误，建议不要将快捷键设置在栏目中）；
2.未规范在便民服务栏目下开设咨询服务栏目。</t>
  </si>
  <si>
    <t>特殊人群</t>
  </si>
  <si>
    <t>评估以下信息公开情况：
军人、残疾人、老年人等特殊人群优先服务窗口标识等</t>
  </si>
  <si>
    <t>收费查询</t>
  </si>
  <si>
    <t>评估以下信息公开情况：
查询的方法、流程、地点</t>
  </si>
  <si>
    <t>医保服务</t>
  </si>
  <si>
    <t>评估以下信息公开情况：
1.医保支付、报销流程、地点；
2.设置快捷键</t>
  </si>
  <si>
    <t>未设置快捷键（快捷键设置位置有误，建议不要将快捷键设置在栏目中）。</t>
  </si>
  <si>
    <t>复印病历</t>
  </si>
  <si>
    <t>评估以下信息公开情况：
病历复印的流程、地点和收费说明等</t>
  </si>
  <si>
    <t>其他信息</t>
  </si>
  <si>
    <t>评估以下信息公开情况：
相关主管部门规定的其他需要主动公开的信息</t>
  </si>
  <si>
    <t>监督保障</t>
  </si>
  <si>
    <t>公开制度</t>
  </si>
  <si>
    <t>评估以下信息公开情况：
本机构信息公开工作制度，需对信息公开的范围形式、审核发布、管理维护、咨询回应等工作做出规定</t>
  </si>
  <si>
    <t>人员保障</t>
  </si>
  <si>
    <t>评估以下信息公开情况：
公开本机构信息公开工作第一负责人、管理部门或者专业负责人员、领导小组成员等信息</t>
  </si>
  <si>
    <t>建议将“六安市第四人民医院关于深化院务公开工作的实施意见”“六安市第四人民医院院务公开信息监管机制”移至公开制度栏目。</t>
  </si>
  <si>
    <t>工作推进</t>
  </si>
  <si>
    <t>评估以下信息公开情况：
定期公开本机构信息公开工作情况、问题整改情况、自查自纠情况、考核工作进展情况等</t>
  </si>
  <si>
    <t>本年度未公开本机构信息公开工作情况、问题整改情况、自查自纠情况。“六安市第四人民医院信息公开工作推进”非工作推进信息；“六安市第四人民医院医疗服务信息公开”非院务公开工作推进信息，建议屏蔽或移至“其他信息”栏目。</t>
  </si>
  <si>
    <t>一级目录</t>
  </si>
  <si>
    <t>二级目录</t>
  </si>
  <si>
    <t>金安区妇幼保健院
（六安市儿童医院）</t>
  </si>
  <si>
    <t>1.诊疗服务栏目下未开设检验检查栏目；
2.行风投诉栏目下未开设招标采购栏目；
3.未规范在诊疗服务栏目下开设服务时间、专业介绍、就诊须知、住院须知、预约诊疗栏目；未规范在便民服务栏目下开设咨询服务栏目；未规范在环境导引栏目下开设交通导引栏目；
4.重复开设医保服务、保健管理、出生证明。</t>
  </si>
  <si>
    <t>评估以下信息公开情况：
1.机构基本情况介绍
2.《医疗机构执业许可证》正本信息（公开正本清晰图片，提供下载链接）
3.《医疗机构执业许可证》副本信息（公开副本清晰图片，提供下载链接；副本中医疗机构基本信息、诊疗科目、校验信息、处罚记录信息、变更登记记录信息、备注信息）
4.公开本单位统一社会信用代码
5.其他需公开的信息</t>
  </si>
  <si>
    <t>https://www.ja.gov.cn/public/content/25315240</t>
  </si>
  <si>
    <t>评估以下信息公开情况：
医护、行政及后勤等人员标识，包含：姓名、科室(部门)等</t>
  </si>
  <si>
    <t>评估以下信息公开情况：
如有国家级、省级、市级等临床研究中心、工程研究中心、重点实验室等研究平台等，公开研究平台相关信息</t>
  </si>
  <si>
    <t>评估以下信息公开情况：
医疗、保健服务项目、价格及计价标准等</t>
  </si>
  <si>
    <t>未公开医用耗材品规及价格（滞留针、口罩、医用手套等）。</t>
  </si>
  <si>
    <t>评估以下信息公开情况：
各科室(部门)的名称、位置及指引标识等</t>
  </si>
  <si>
    <t>评估以下信息公开情况：
公共卫生预防控制相关信息，落实政府应急处置措施的相关信息等</t>
  </si>
  <si>
    <t>评估以下信息公开情况：
1.门诊服务时间(含节假日)
2.急诊服务时间(含节假日)
3.病房探视时间
4.其他各项服务的办理时间
5.设置快捷键</t>
  </si>
  <si>
    <t>1.未规范在诊疗服务栏目下开设服务时间栏目；
2.未设置快捷（快捷键设置位置有误，建议不要将快捷键设置在栏目中）。</t>
  </si>
  <si>
    <t>评估以下信息公开情况：
1.专业方向,临床、保健、检验、检查等专业服务项目名称及特色服务的相关内容等
2.设置快捷键</t>
  </si>
  <si>
    <t>未规范在诊疗服务栏目下开设专业介绍栏目；未设置快捷键（快捷键设置位置有误，建议不要将快捷键设置在栏目中）。</t>
  </si>
  <si>
    <t>未规范在诊疗服务栏目下开设就诊须知栏目；未设置快捷键（快捷键设置位置有误，建议不要将快捷键设置在栏目中）。</t>
  </si>
  <si>
    <t>未规范在诊疗服务栏目下开设住院须知栏目；未设置快捷键（快捷键设置位置有误，建议不要将快捷键设置在栏目中）。</t>
  </si>
  <si>
    <t>未规范在诊疗服务栏目下开设预约诊疗栏目；未设置快捷键（快捷键设置位置有误，建议不要将快捷键设置在栏目中）。</t>
  </si>
  <si>
    <t>未开设检验检查栏目，公开进行临床检验、超声、影像学等辅助检查的流程、须知、注意事项,报告获取时间及方式。</t>
  </si>
  <si>
    <t>保健管理</t>
  </si>
  <si>
    <t>评估以下信息公开情况：
1.院内妇幼保健管理，本辖区妇幼保健三级网中承担的职责和任务,本单位开展的妇幼保健服务项目
2.设置快捷键</t>
  </si>
  <si>
    <t>评估以下信息公开情况：
1.院外妇幼保健管理，辖区妇幼保健工作运行程序，包括母子健康手册发放和使用、婚前医学检查等流程和注意事项
2.妇幼健康领域重大公共卫生服务项目惠民政策措施介绍
3.设置快捷键</t>
  </si>
  <si>
    <t>出生证明</t>
  </si>
  <si>
    <t>评估以下信息公开情况：
1.出生医学证明办理的程序、时间及地点等
2.设置快捷键</t>
  </si>
  <si>
    <t>未开设招标采购栏目，公开执行政府采购依法应当公开的相关信息。</t>
  </si>
  <si>
    <t>后台技术问题，已反馈整改中</t>
  </si>
  <si>
    <t>未公开除“廉洁从业九项准则”以外的行风建设相关信息。</t>
  </si>
  <si>
    <t>评估以下信息公开情况：
妇女儿童疾病防治及妇幼保健方面的科普知识等</t>
  </si>
  <si>
    <t>评估以下信息公开情况：
开展常见妇幼疾病防治等健康教育活动的时间、内容、地点等
患者健康教育制度及流程等
无烟医疗卫生机构建设制度及管理办法</t>
  </si>
  <si>
    <t>未公开本年度开展常见妇幼疾病防治等健康教育活动信息，包括时间、内容、 地点。</t>
  </si>
  <si>
    <t>评估以下信息公开情况：
在线咨询服务、线下咨询服务、设置快捷键</t>
  </si>
  <si>
    <t>评估以下信息公开情况：
医保支付、报销流程、地点；</t>
  </si>
  <si>
    <t>金安区疾病预防控制中心</t>
  </si>
  <si>
    <t>1.未规范开设服务时间、服务项目、免费治疗、预防接种、传染病防控、突发公共卫生事件、咨询服务栏目；
2.重复开设交通导引栏目。</t>
  </si>
  <si>
    <t>评估以下信息公开情况：
1.机构的设置依据及相关情况
2.负责人情况
3.机构基本信息等</t>
  </si>
  <si>
    <t>评估以下信息公开情况：
对社会公众提供服务的疾病防控、行政及后勤等工作人员标识：姓名、科室(部门)等</t>
  </si>
  <si>
    <t>准入许可</t>
  </si>
  <si>
    <t>评估以下信息公开情况：
对社会公众提供服务的大型医用设备配置许可及实验设备的使用许可等</t>
  </si>
  <si>
    <t>“金安区疾控中心设备准入”公开的许可证书已过有效期，建议核实。</t>
  </si>
  <si>
    <t>评估以下信息公开情况：
服务项目价格表、药品价格、医用耗材价格等</t>
  </si>
  <si>
    <t>评估以下信息公开情况：
1.服务时间 (含节假日)
2.服务流程
3.服务预约方式
4.设置快捷键</t>
  </si>
  <si>
    <t>1.未设置快捷键（快捷键设置位置有误，建议不要将快捷键设置在栏目中）；
2.未在诊疗服务栏目下开设服务时间栏目。</t>
  </si>
  <si>
    <t>服务项目</t>
  </si>
  <si>
    <t>评估以下信息公开情况：
1.所承担的政府委托公共服务项目
2.为社会提供的其他服务内容
3.设置快捷键</t>
  </si>
  <si>
    <t>1.建议明确政府委托公共服务项目、为社会提供的其他服务内容；
2.未设置快捷键（快捷键设置位置有误，建议不要将快捷键设置在栏目中）；
3.未在诊疗服务栏目下开设服务项目栏目。</t>
  </si>
  <si>
    <t>免费治疗</t>
  </si>
  <si>
    <t>评估以下信息公开情况：
1.国家对特殊公共卫生疾病免费治疗的相关规定等
2.设置快捷键</t>
  </si>
  <si>
    <t>1.未设置快捷键（快捷键设置位置有误，建议不要将快捷键设置在栏目中）；
2.未在诊疗服务栏目下开设免费治疗栏目。</t>
  </si>
  <si>
    <t>预防接种</t>
  </si>
  <si>
    <t>评估以下信息公开情况：
1.接种单位的地点、服务时间、疫苗种类及生产企业等
2.设置快捷键</t>
  </si>
  <si>
    <t>1.未公开接种单位的疫苗种类及生产企业；
2.未设置快捷键（快捷键设置位置有误，建议不要将快捷键设置在栏目中）；
3.未在诊疗服务栏目下开设预防接种栏目。</t>
  </si>
  <si>
    <t>传染病防控</t>
  </si>
  <si>
    <t>评估以下信息公开情况：
1.传染病疫情预防、处置相关信息内容等
2.设置快捷键</t>
  </si>
  <si>
    <t>1.未设置快捷键（快捷键设置位置有误，建议不要将快捷键设置在栏目中）；
2.未在诊疗服务栏目下开设传染病防控栏目。</t>
  </si>
  <si>
    <t>健康危害因素</t>
  </si>
  <si>
    <t>评估以下信息公开情况：
1.健康危害因素的监测与防控，环境危害因素监测资质内容与办法
2.营养监测与营养改善、学生常见病和相关危害因素控制等的相关信息</t>
  </si>
  <si>
    <t>1.未公开健康危害因素的监测与防控，参考案例：
https://www.yantai.gov.cn/art/2023/5/17/art_80827_3141149.html；
2.建议更新本年度相关因素监测与干预工作方案。</t>
  </si>
  <si>
    <t>突发公共
卫生事件</t>
  </si>
  <si>
    <t>评估以下信息公开情况：
1.突发公共卫生事件的报告受理途径及联系方式
2.设置快捷键</t>
  </si>
  <si>
    <t>1.未设置快捷键（快捷键设置位置有误，建议不要将快捷键设置在栏目中）；
2.未在诊疗服务栏目下开设突发公共卫生事件栏目。</t>
  </si>
  <si>
    <t>建议及时公开招标采购结果公告。</t>
  </si>
  <si>
    <t>评估以下信息公开情况：
行风建设及廉洁自律相关规定</t>
  </si>
  <si>
    <t>评估以下信息公开情况：
接待投诉部门的电话、信箱等</t>
  </si>
  <si>
    <t>未公开接待投诉部门的信箱（邮箱）。</t>
  </si>
  <si>
    <t>评估以下信息公开情况：
纠纷处理的程序和相关职能部门电话、地点等</t>
  </si>
  <si>
    <t>未公开纠纷处理的程序。</t>
  </si>
  <si>
    <t>评估以下信息公开情况：
依据工作职责提供的科普知识、专项传染病防控知识、预防免疫相关政策知识等</t>
  </si>
  <si>
    <t>评估以下信息公开情况：
开展相关健康教育活动的时间、内容、地点等</t>
  </si>
  <si>
    <t>1.未设置快捷键（快捷键设置位置有误，建议不要将快捷键设置在栏目中）；
2.未在便民服务栏目下开设咨询服务栏目。</t>
  </si>
  <si>
    <t>张店镇中心卫生院</t>
  </si>
  <si>
    <t>三十铺中心卫生院</t>
  </si>
  <si>
    <t>东桥镇卫生院</t>
  </si>
  <si>
    <t>毛坦厂镇卫生院</t>
  </si>
  <si>
    <t>东河口镇中心卫生院</t>
  </si>
  <si>
    <t>双河镇中心卫生院</t>
  </si>
  <si>
    <t>马头镇卫生院</t>
  </si>
  <si>
    <t>1.未规范开设服务时间、专业介绍、预约诊疗、就诊须知、住院须知、服务流程、交通导引、咨询服务栏目；
2.重复开设分级诊疗、医保服务栏目。</t>
  </si>
  <si>
    <t>1.未规范开设服务时间、专业介绍、预约诊疗、就诊须知、住院须知、分级诊疗、服务流程、交通引导、咨询服务栏目；
2.重复开设医保服务栏目。</t>
  </si>
  <si>
    <t>1.未规范开设服务时间、专业介绍、预约诊疗、就诊须知、住院须知、分级诊疗、服务流程、交通导引、咨询服务栏目；
2.重复开设医保服务栏目。</t>
  </si>
  <si>
    <t>1.未公开公开本单位统一社会信用代码；
2.建议将《医疗机构执业许可证》副本内容公开齐全，包括医疗机构基本信息、诊疗科目、校验信息、处罚记录信息、变更登记记录信息、备注信息。</t>
  </si>
  <si>
    <t>1.未公开公开本单位统一社会信用代码；
2.建议调整《医疗机构执业许可证》正本、副本图片方便群众查看；
3.建议核实医疗机构执业许可证有效期限信息（当前公开有效期限为2023年12月31日）；
4.建议将《医疗机构执业许可证》副本内容公开齐全，包括医疗机构基本信息、诊疗科目、校验信息、处罚记录信息、变更登记记录信息、备注信息。</t>
  </si>
  <si>
    <t>未公开《医疗机构执业许可证》副本信息（公开副本清晰图片，提供下载链接；副本中医疗机构基本信息、诊疗科目、校验信息、处罚记录信息、变更登记记录信息、备注信息）。</t>
  </si>
  <si>
    <t>1.未公开《医疗机构执业许可证》正本、副本下载链接；
2.建议将《医疗机构执业许可证》副本内容公开齐全，包括医疗机构基本信息、诊疗科目、校验信息、处罚记录信息、变更登记记录信息、备注信息；
3.未公开公开本单位统一社会信用代码。</t>
  </si>
  <si>
    <t>1.未公开本单位统一社会信用代码；
2.建议将《医疗机构执业许可证》副本内容公开齐全，包括医疗机构基本信息、诊疗科目、校验信息、处罚记录信息、变更登记记录信息、备注信息。参考案例：https://www.yuan.gov.cn/public/6625091/25270469.html</t>
  </si>
  <si>
    <t>https://www.ja.gov.cn/public/content/25346520</t>
  </si>
  <si>
    <t>https://www.ja.gov.cn/public/content/25351154</t>
  </si>
  <si>
    <t>https://www.ja.gov.cn/public/content/25347588</t>
  </si>
  <si>
    <t>https://www.ja.gov.cn/public/content/25348120</t>
  </si>
  <si>
    <t>“金安区东桥镇卫生院药品/耗材项目表”公开多为医用耗材，建议补充药品品规及价格。</t>
  </si>
  <si>
    <t>https://www.ja.gov.cn/public/content/25871020</t>
  </si>
  <si>
    <t>1.未设置快捷键（快捷键设置位置有误，建议不要将快捷键设置在栏目中）；
2.未在环境导引栏目下开设交通导引栏目。</t>
  </si>
  <si>
    <t>未公开本机构落实政府应急处置措施的相关信息，例如应急演练、健康教育、科普、环境卫生管理等工作落实情况。</t>
  </si>
  <si>
    <t>1.建议明确门诊服务时间(含节假日)；
2.未公开其他各项服务的办理时间；
3.未设置快捷键（快捷键设置位置有误，建议不要将快捷键设置在栏目中）；
4.未在诊疗服务栏目下开设服务时间栏目。</t>
  </si>
  <si>
    <t>1.未明确门诊服务时间(含节假日)；
2.未明确病房探视时间；
3.未设置快捷键（快捷键设置位置有误，建议不要将快捷键设置在栏目中）；
4.未在诊疗服务栏目下开设服务时间栏目。</t>
  </si>
  <si>
    <t>1.未公开病房探视时间；
2.未设置快捷键（快捷键设置位置有误，建议不要将快捷键设置在栏目中）；
3.未在诊疗服务栏目下开设服务时间栏目。</t>
  </si>
  <si>
    <t>https://www.ja.gov.cn/public/content/25317994</t>
  </si>
  <si>
    <t>https://www.ja.gov.cn/public/content/25347878</t>
  </si>
  <si>
    <t>1.未设置快捷键（快捷键设置位置有误，建议不要将快捷键设置在栏目中）；
2.未在诊疗服务栏目下开设专业介绍栏目。</t>
  </si>
  <si>
    <t>1.未公开就诊期间应知晓的相关事务、应遵守的规章制度等；
2.未设置快捷键（快捷键设置位置有误，建议不要将快捷键设置在栏目中）；
3.未在诊疗服务栏目下开设就诊须知栏目。</t>
  </si>
  <si>
    <t>1.未设置快捷键（快捷键设置位置有误，建议不要将快捷键设置在栏目中）；
2.未在诊疗服务栏目下开设就诊须知栏目。</t>
  </si>
  <si>
    <t>1.未公开急诊就诊流程；
2.未设置快捷键（快捷键设置位置有误，建议不要将快捷键设置在栏目中）；
3.未在诊疗服务栏目下开设就诊须知栏目。</t>
  </si>
  <si>
    <t>1.未公开门诊就诊流程；
2.未公开急诊就诊流程；
3.未公开就诊期间应知晓的相关事务及应遵守的规章制度等；
4.未设置快捷键（快捷键设置位置有误，建议不要将快捷键设置在栏目中）；
5.未在诊疗服务栏目下开设就诊须知栏目。</t>
  </si>
  <si>
    <t>1.未公开急诊就诊流程信息；
2.未设置快捷键（快捷键设置位置有误，建议不要将快捷键设置在栏目中）；
2.未在诊疗服务栏目下开设专业介绍栏目。</t>
  </si>
  <si>
    <t>https://www.ja.gov.cn/public/content/25348592</t>
  </si>
  <si>
    <t>1.未设置快捷键（快捷键设置位置有误，建议不要将快捷键设置在栏目中）；
2.未在诊疗服务栏目下开设住院须知栏目。</t>
  </si>
  <si>
    <t>1.未公开办理住院的手续及流程；
2.未设置快捷键（快捷键设置位置有误，建议不要将快捷键设置在栏目中）；
3.未在诊疗服务栏目下开设住院须知栏目。</t>
  </si>
  <si>
    <t>https://www.ja.gov.cn/public/content/25351308</t>
  </si>
  <si>
    <t>1.未设置快捷键（快捷键设置位置有误，建议不要将快捷键设置在栏目中）；
2.未在诊疗服务栏目下开设预约诊疗栏目。</t>
  </si>
  <si>
    <t>未公开进行临床检验、超声、影像学等辅助检查的须知、注意事项。</t>
  </si>
  <si>
    <t>未公开进行临床检验、超声、影像学等辅助检查报告获取方式，建议按项目明确检查的流程、须知、注意事项，报告获取时间及方式。</t>
  </si>
  <si>
    <t>未公开进行临床检验、超声、影像学等辅助检查报告获取方式。</t>
  </si>
  <si>
    <t>https://www.ja.gov.cn/public/content/25321764</t>
  </si>
  <si>
    <t>https://www.ja.gov.cn/public/content/25872119</t>
  </si>
  <si>
    <t>https://www.ja.gov.cn/public/content/25349472</t>
  </si>
  <si>
    <t>评估以下信息公开情况：
1、与本机构建立双向转诊关系的综合或专科医院名称
2、向上级医院转诊及接收上级医院向本院转诊的服务内容、机构、流程、联系方式等
3、医联体及县域医共体业务合作的医疗卫生服务机构、专家介绍、服务内容、流程、联系方式等
4.设置快捷键</t>
  </si>
  <si>
    <t>1.未设置快捷键（快捷键设置位置有误，建议不要将快捷键设置在栏目中）；
2.未在诊疗服务栏目下开设分级诊疗栏目</t>
  </si>
  <si>
    <t>1.未公开与本机构建立双向转诊关系的综合或专科医院名称；
2.未公开向上级医院转诊及接收上级医院向本院转诊的机构、联系方式；
3.未公开医联体及县域医共体业务合作的医疗卫生服务机构、专家介绍、服务内容、流程、联系方式；
4.未设置快捷键（快捷键设置位置有误，建议不要将快捷键设置在栏目中）；
5.未在诊疗服务栏目下开设分级诊疗栏目</t>
  </si>
  <si>
    <t>1.未公开向上级医院转诊及接收上级医院向本院转诊的服务内容、联系方式；
2.未公开医联体及县域医共体业务合作的专家介绍、服务内容、联系方式；
3.未设置快捷键（快捷键设置位置有误，建议不要将快捷键设置在栏目中）；
4.未在诊疗服务栏目下开设分级诊疗栏目。</t>
  </si>
  <si>
    <t>1.未公开医联体及县域医共体业务合作的专家介绍；
2.未设置快捷键（快捷键设置位置有误，建议不要将快捷键设置在栏目中）。</t>
  </si>
  <si>
    <t>1.未明确医联体及县域医共体业务合作的医疗卫生服务机构、专家介绍、服务内容、流程、联系方式；
2.未设置快捷键（快捷键设置位置有误，建议不要将快捷键设置在栏目中）；
3.未在诊疗服务栏目下开设分级诊疗栏目。</t>
  </si>
  <si>
    <t>https://www.ja.gov.cn/public/content/25873726</t>
  </si>
  <si>
    <t>评估以下信息公开情况：
远程医疗服务项目、流程、收费等</t>
  </si>
  <si>
    <t>未公开远程医疗服务流程。</t>
  </si>
  <si>
    <t>服务内容</t>
  </si>
  <si>
    <t>评估以下信息公开情况：
1.各科室设置名称、医疗服务内容,医联体合作机构、下沉专家介绍、出诊时间等
2.基本公共卫生服务和家庭医生签约服务项目等服务内容、责任医生、服务区域、联系电话等</t>
  </si>
  <si>
    <t>未公开基本公共卫生服务和家庭医生签约服务项目等服务内容（具体内容）。</t>
  </si>
  <si>
    <t>1.未公开各科室设置名称、医疗服务内容，医联体合作机构、下沉专家介绍、出诊时间等；
2.未公开基本公共卫生服务和家庭医生签约服务项目责任医生、服务区域、联系电话等。</t>
  </si>
  <si>
    <t>1.未公开医联体合作机构、下沉专家介绍、出诊时间；
2.未公开基本公共卫生服务和家庭医生签约服务项目等服务内容、责任医生、服务区域、联系电话。</t>
  </si>
  <si>
    <t>1.未公开医联体合作机构、下沉专家介绍、出诊时间信息；
2.未公开基本公共卫生服务和家庭医生签约服务项目等服务内容、责任医生、服务区域、联系电话信息。</t>
  </si>
  <si>
    <t>https://www.ja.gov.cn/public/content/25351439</t>
  </si>
  <si>
    <t>https://www.ja.gov.cn/public/content/25873878</t>
  </si>
  <si>
    <t>服务范围</t>
  </si>
  <si>
    <t>评估以下信息公开情况：
本机构服务区域范围，服务区域内人群的基本情况、重点人群基本情况</t>
  </si>
  <si>
    <t>未公开服务区域内人群的基本情况、重点人群基本情况。</t>
  </si>
  <si>
    <t>服务流程</t>
  </si>
  <si>
    <t>评估以下信息公开情况：
1.门诊、急诊服务流程
2.留观、住院服务流程
3.双向转诊服务流程
4.设置快捷键</t>
  </si>
  <si>
    <t>1.未设置快捷键（快捷键设置位置有误，建议不要将快捷键设置在栏目中）；
2.未在诊疗服务栏目下开设服务流程栏目。</t>
  </si>
  <si>
    <t>1.未公开急诊服务流程；
2.未公开留观、住院服务流程；
3.未公开双向转诊服务流程；
4.未设置快捷键（快捷键设置位置有误，建议不要将快捷键设置在栏目中）；
5.未在诊疗服务栏目下开设服务流程栏目。</t>
  </si>
  <si>
    <t>1.未公开门诊、急诊服务流程；
2.未设置快捷键（快捷键设置位置有误，建议不要将快捷键设置在栏目中）；
3.未在诊疗服务栏目下开设服务流程栏目。</t>
  </si>
  <si>
    <t>1.未明确门诊、急诊服务流程；
2.未公开留观、住院服务流程；
3.未公开双向转诊服务流程；
4.未设置快捷键（快捷键设置位置有误，建议不要将快捷键设置在栏目中）；
5.未在诊疗服务栏目下开设服务流程栏目。</t>
  </si>
  <si>
    <t>如有招标采购公告建议及时公开。</t>
  </si>
  <si>
    <t>建议公开招标采购公告。</t>
  </si>
  <si>
    <t>未公开《医疗机构依法执业承诺书》。</t>
  </si>
  <si>
    <t>未公开投诉处理接待时间。</t>
  </si>
  <si>
    <t>建议更新健康保健及疾病防治、康复等方面的科普知识。</t>
  </si>
  <si>
    <t>未公开本年度开展健康讲座等健康教育活动的时间、内容、 地点（需公开具体活动开展情况，非概括性信息）。</t>
  </si>
  <si>
    <t>1.未公开本年度开展健康讲座等健康教育活动的时间、内容、 地点（需公开具体活动开展情况，非概括性信息）；
2.未公开无烟医疗卫生机构建设制度及管理办法。</t>
  </si>
  <si>
    <t>1.未公开本年度开展健康讲座等健康教育活动的时间、内容、 地点；
2.未公开无烟医疗卫生机构建设制度及管理办法。</t>
  </si>
  <si>
    <t>未公开查询的方法、流程。</t>
  </si>
  <si>
    <t>未公开医保支付地点。</t>
  </si>
  <si>
    <t>未公开病历复印的流程信息。</t>
  </si>
  <si>
    <t>建议核实“关于成立毛坦厂镇卫生院 “书香”单位创建工作领导小组的通知”印发时间，与文号不一致。</t>
  </si>
  <si>
    <t>https://www.ja.gov.cn/public/content/25348561</t>
  </si>
  <si>
    <t>未公开本年度本机构信息公开工作情况、问题整改情况、自查自纠情况、考核工作进展情况。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</si>
</sst>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color rgb="FF000000"/>
      <name val="宋体"/>
      <charset val="134"/>
    </font>
    <font>
      <b/>
      <sz val="10"/>
      <color rgb="FF0D0D0D"/>
      <name val="宋体"/>
      <charset val="134"/>
    </font>
    <font>
      <sz val="10"/>
      <color rgb="FF000000"/>
      <name val="宋体"/>
      <charset val="134"/>
    </font>
    <font>
      <sz val="10"/>
      <color rgb="FF0D0D0D"/>
      <name val="宋体"/>
      <charset val="134"/>
    </font>
    <font>
      <sz val="10"/>
      <color theme="1"/>
      <name val="宋体"/>
      <charset val="134"/>
    </font>
    <font>
      <b/>
      <sz val="11"/>
      <color theme="1"/>
      <name val="宋体"/>
      <charset val="134"/>
    </font>
    <font>
      <b/>
      <sz val="10"/>
      <color theme="1"/>
      <name val="宋体"/>
      <charset val="134"/>
    </font>
    <font>
      <sz val="10"/>
      <color theme="1"/>
      <name val="宋体"/>
      <charset val="134"/>
      <scheme val="minor"/>
    </font>
    <font>
      <sz val="10"/>
      <color theme="1" tint="0.0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8">
    <fill>
      <patternFill patternType="none"/>
    </fill>
    <fill>
      <patternFill patternType="gray125"/>
    </fill>
    <fill>
      <patternFill patternType="solid">
        <fgColor rgb="FFE2EFDA"/>
        <bgColor indexed="64"/>
      </patternFill>
    </fill>
    <fill>
      <patternFill patternType="solid">
        <fgColor rgb="FFDDEBF7"/>
        <bgColor indexed="64"/>
      </patternFill>
    </fill>
    <fill>
      <patternFill patternType="solid">
        <fgColor rgb="FFFFFF00"/>
        <bgColor indexed="64"/>
      </patternFill>
    </fill>
    <fill>
      <patternFill patternType="solid">
        <fgColor theme="9" tint="0.8"/>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8" borderId="7" applyNumberFormat="0" applyAlignment="0" applyProtection="0">
      <alignment vertical="center"/>
    </xf>
    <xf numFmtId="0" fontId="19" fillId="9" borderId="8" applyNumberFormat="0" applyAlignment="0" applyProtection="0">
      <alignment vertical="center"/>
    </xf>
    <xf numFmtId="0" fontId="20" fillId="9" borderId="7" applyNumberFormat="0" applyAlignment="0" applyProtection="0">
      <alignment vertical="center"/>
    </xf>
    <xf numFmtId="0" fontId="21" fillId="10"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cellStyleXfs>
  <cellXfs count="53">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0"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0" xfId="0" applyFont="1" applyFill="1" applyAlignment="1">
      <alignment vertical="center" wrapText="1"/>
    </xf>
    <xf numFmtId="0" fontId="0" fillId="0" borderId="0" xfId="0" applyAlignment="1">
      <alignment vertical="center" wrapText="1"/>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vertical="center" wrapText="1"/>
    </xf>
    <xf numFmtId="0" fontId="0" fillId="0" borderId="0" xfId="0" applyAlignment="1">
      <alignment horizontal="left" vertical="center" wrapText="1" inden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0" fillId="0" borderId="0" xfId="0"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5" fillId="6" borderId="1" xfId="0" applyFont="1" applyFill="1" applyBorder="1" applyAlignment="1">
      <alignment horizontal="center" vertical="center" wrapText="1"/>
    </xf>
    <xf numFmtId="0" fontId="8" fillId="6" borderId="1" xfId="0" applyFont="1" applyFill="1" applyBorder="1" applyAlignment="1">
      <alignment horizontal="left" vertical="center" wrapText="1"/>
    </xf>
    <xf numFmtId="0" fontId="8" fillId="0" borderId="3" xfId="0" applyFont="1" applyFill="1" applyBorder="1" applyAlignment="1">
      <alignment horizontal="center" vertical="center"/>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5"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7" Type="http://schemas.openxmlformats.org/officeDocument/2006/relationships/image" Target="media/image57.png"/><Relationship Id="rId56" Type="http://schemas.openxmlformats.org/officeDocument/2006/relationships/image" Target="media/image5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www.wps.cn/officeDocument/2020/cellImage" Target="cellimag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opLeftCell="B24" workbookViewId="0">
      <selection activeCell="G46" sqref="G46"/>
    </sheetView>
  </sheetViews>
  <sheetFormatPr defaultColWidth="8.72727272727273" defaultRowHeight="14" outlineLevelCol="6"/>
  <cols>
    <col min="1" max="1" width="6.63636363636364" style="27" customWidth="1"/>
    <col min="2" max="4" width="12.6363636363636" style="28" customWidth="1"/>
    <col min="5" max="5" width="45.2545454545455" style="29" customWidth="1"/>
    <col min="6" max="6" width="40.8727272727273" style="26" customWidth="1"/>
    <col min="7" max="7" width="72.1909090909091" style="26"/>
    <col min="8" max="16384" width="8.72727272727273" style="26"/>
  </cols>
  <sheetData>
    <row r="1" s="26" customFormat="1" ht="30" customHeight="1" spans="1:7">
      <c r="A1" s="30" t="s">
        <v>0</v>
      </c>
      <c r="B1" s="31" t="s">
        <v>1</v>
      </c>
      <c r="C1" s="31" t="s">
        <v>2</v>
      </c>
      <c r="D1" s="31" t="s">
        <v>3</v>
      </c>
      <c r="E1" s="31" t="s">
        <v>4</v>
      </c>
      <c r="F1" s="32" t="s">
        <v>5</v>
      </c>
      <c r="G1" s="26" t="s">
        <v>6</v>
      </c>
    </row>
    <row r="2" s="26" customFormat="1" ht="111" customHeight="1" spans="1:7">
      <c r="A2" s="33">
        <v>1</v>
      </c>
      <c r="B2" s="34" t="s">
        <v>7</v>
      </c>
      <c r="C2" s="34"/>
      <c r="D2" s="34" t="s">
        <v>8</v>
      </c>
      <c r="E2" s="35" t="s">
        <v>9</v>
      </c>
      <c r="F2" s="36" t="s">
        <v>10</v>
      </c>
      <c r="G2" s="26" t="s">
        <v>11</v>
      </c>
    </row>
    <row r="3" s="26" customFormat="1" ht="144" customHeight="1" spans="1:7">
      <c r="A3" s="33">
        <v>2</v>
      </c>
      <c r="B3" s="37" t="s">
        <v>12</v>
      </c>
      <c r="C3" s="37" t="s">
        <v>13</v>
      </c>
      <c r="D3" s="34" t="s">
        <v>8</v>
      </c>
      <c r="E3" s="38" t="s">
        <v>14</v>
      </c>
      <c r="F3" s="36" t="s">
        <v>15</v>
      </c>
      <c r="G3" s="26" t="str">
        <f>_xlfn.DISPIMG("ID_4218E8CB23814FEE86D75BFF61BD7C8E",1)</f>
        <v>=DISPIMG("ID_4218E8CB23814FEE86D75BFF61BD7C8E",1)</v>
      </c>
    </row>
    <row r="4" s="26" customFormat="1" ht="50" customHeight="1" spans="1:6">
      <c r="A4" s="33">
        <v>3</v>
      </c>
      <c r="B4" s="37"/>
      <c r="C4" s="39" t="s">
        <v>16</v>
      </c>
      <c r="D4" s="40" t="s">
        <v>17</v>
      </c>
      <c r="E4" s="41" t="s">
        <v>18</v>
      </c>
      <c r="F4" s="36" t="s">
        <v>19</v>
      </c>
    </row>
    <row r="5" s="26" customFormat="1" ht="50" customHeight="1" spans="1:6">
      <c r="A5" s="33">
        <v>4</v>
      </c>
      <c r="B5" s="37"/>
      <c r="C5" s="39" t="s">
        <v>20</v>
      </c>
      <c r="D5" s="40" t="s">
        <v>17</v>
      </c>
      <c r="E5" s="41" t="s">
        <v>21</v>
      </c>
      <c r="F5" s="36" t="s">
        <v>19</v>
      </c>
    </row>
    <row r="6" s="26" customFormat="1" ht="50" customHeight="1" spans="1:6">
      <c r="A6" s="33">
        <v>5</v>
      </c>
      <c r="B6" s="37" t="s">
        <v>22</v>
      </c>
      <c r="C6" s="37" t="s">
        <v>23</v>
      </c>
      <c r="D6" s="34" t="s">
        <v>8</v>
      </c>
      <c r="E6" s="38" t="s">
        <v>24</v>
      </c>
      <c r="F6" s="36" t="s">
        <v>19</v>
      </c>
    </row>
    <row r="7" s="26" customFormat="1" ht="50" customHeight="1" spans="1:6">
      <c r="A7" s="33">
        <v>6</v>
      </c>
      <c r="B7" s="37"/>
      <c r="C7" s="37" t="s">
        <v>25</v>
      </c>
      <c r="D7" s="34" t="s">
        <v>8</v>
      </c>
      <c r="E7" s="38" t="s">
        <v>26</v>
      </c>
      <c r="F7" s="36" t="s">
        <v>19</v>
      </c>
    </row>
    <row r="8" s="26" customFormat="1" ht="50" customHeight="1" spans="1:6">
      <c r="A8" s="33">
        <v>7</v>
      </c>
      <c r="B8" s="37" t="s">
        <v>27</v>
      </c>
      <c r="C8" s="37" t="s">
        <v>28</v>
      </c>
      <c r="D8" s="34" t="s">
        <v>8</v>
      </c>
      <c r="E8" s="42" t="s">
        <v>29</v>
      </c>
      <c r="F8" s="36" t="s">
        <v>19</v>
      </c>
    </row>
    <row r="9" s="26" customFormat="1" ht="50" customHeight="1" spans="1:6">
      <c r="A9" s="33">
        <v>8</v>
      </c>
      <c r="B9" s="37" t="s">
        <v>30</v>
      </c>
      <c r="C9" s="37" t="s">
        <v>31</v>
      </c>
      <c r="D9" s="34" t="s">
        <v>8</v>
      </c>
      <c r="E9" s="42" t="s">
        <v>32</v>
      </c>
      <c r="F9" s="36" t="s">
        <v>19</v>
      </c>
    </row>
    <row r="10" s="26" customFormat="1" ht="50" customHeight="1" spans="1:6">
      <c r="A10" s="33">
        <v>9</v>
      </c>
      <c r="B10" s="37"/>
      <c r="C10" s="37" t="s">
        <v>33</v>
      </c>
      <c r="D10" s="34" t="s">
        <v>8</v>
      </c>
      <c r="E10" s="42" t="s">
        <v>34</v>
      </c>
      <c r="F10" s="36" t="s">
        <v>19</v>
      </c>
    </row>
    <row r="11" s="26" customFormat="1" ht="50" customHeight="1" spans="1:7">
      <c r="A11" s="33">
        <v>10</v>
      </c>
      <c r="B11" s="43" t="s">
        <v>35</v>
      </c>
      <c r="C11" s="44" t="s">
        <v>36</v>
      </c>
      <c r="D11" s="45" t="s">
        <v>8</v>
      </c>
      <c r="E11" s="46" t="s">
        <v>37</v>
      </c>
      <c r="F11" s="36" t="s">
        <v>38</v>
      </c>
      <c r="G11" s="26" t="s">
        <v>11</v>
      </c>
    </row>
    <row r="12" s="26" customFormat="1" ht="50" customHeight="1" spans="1:6">
      <c r="A12" s="33">
        <v>11</v>
      </c>
      <c r="B12" s="43"/>
      <c r="C12" s="47"/>
      <c r="D12" s="40" t="s">
        <v>17</v>
      </c>
      <c r="E12" s="48" t="s">
        <v>39</v>
      </c>
      <c r="F12" s="36" t="s">
        <v>19</v>
      </c>
    </row>
    <row r="13" s="26" customFormat="1" ht="50" customHeight="1" spans="1:6">
      <c r="A13" s="33">
        <v>12</v>
      </c>
      <c r="B13" s="43"/>
      <c r="C13" s="49" t="s">
        <v>40</v>
      </c>
      <c r="D13" s="40" t="s">
        <v>17</v>
      </c>
      <c r="E13" s="48" t="s">
        <v>41</v>
      </c>
      <c r="F13" s="36" t="s">
        <v>19</v>
      </c>
    </row>
    <row r="14" s="26" customFormat="1" ht="50" customHeight="1" spans="1:7">
      <c r="A14" s="33">
        <v>13</v>
      </c>
      <c r="B14" s="43"/>
      <c r="C14" s="43" t="s">
        <v>42</v>
      </c>
      <c r="D14" s="34" t="s">
        <v>8</v>
      </c>
      <c r="E14" s="36" t="s">
        <v>43</v>
      </c>
      <c r="F14" s="36" t="s">
        <v>44</v>
      </c>
      <c r="G14" s="26" t="str">
        <f>_xlfn.DISPIMG("ID_F910E9F5E22640DAAB6060C24973A9D9",1)</f>
        <v>=DISPIMG("ID_F910E9F5E22640DAAB6060C24973A9D9",1)</v>
      </c>
    </row>
    <row r="15" s="26" customFormat="1" ht="50" customHeight="1" spans="1:6">
      <c r="A15" s="33">
        <v>14</v>
      </c>
      <c r="B15" s="43"/>
      <c r="C15" s="49" t="s">
        <v>45</v>
      </c>
      <c r="D15" s="40" t="s">
        <v>17</v>
      </c>
      <c r="E15" s="48" t="s">
        <v>46</v>
      </c>
      <c r="F15" s="36" t="s">
        <v>19</v>
      </c>
    </row>
    <row r="16" s="26" customFormat="1" ht="50" customHeight="1" spans="1:6">
      <c r="A16" s="33">
        <v>15</v>
      </c>
      <c r="B16" s="43"/>
      <c r="C16" s="49" t="s">
        <v>47</v>
      </c>
      <c r="D16" s="40" t="s">
        <v>17</v>
      </c>
      <c r="E16" s="48" t="s">
        <v>48</v>
      </c>
      <c r="F16" s="36" t="s">
        <v>19</v>
      </c>
    </row>
    <row r="17" s="26" customFormat="1" ht="91" spans="1:7">
      <c r="A17" s="33">
        <v>16</v>
      </c>
      <c r="B17" s="43" t="s">
        <v>49</v>
      </c>
      <c r="C17" s="50" t="s">
        <v>50</v>
      </c>
      <c r="D17" s="45" t="s">
        <v>8</v>
      </c>
      <c r="E17" s="46" t="s">
        <v>51</v>
      </c>
      <c r="F17" s="36" t="s">
        <v>52</v>
      </c>
      <c r="G17" s="26" t="s">
        <v>11</v>
      </c>
    </row>
    <row r="18" s="26" customFormat="1" ht="73" customHeight="1" spans="1:7">
      <c r="A18" s="33">
        <v>17</v>
      </c>
      <c r="B18" s="43"/>
      <c r="C18" s="50" t="s">
        <v>53</v>
      </c>
      <c r="D18" s="45" t="s">
        <v>8</v>
      </c>
      <c r="E18" s="46" t="s">
        <v>54</v>
      </c>
      <c r="F18" s="36" t="s">
        <v>55</v>
      </c>
      <c r="G18" s="26" t="s">
        <v>11</v>
      </c>
    </row>
    <row r="19" s="26" customFormat="1" ht="78" customHeight="1" spans="1:7">
      <c r="A19" s="33">
        <v>18</v>
      </c>
      <c r="B19" s="43"/>
      <c r="C19" s="50" t="s">
        <v>56</v>
      </c>
      <c r="D19" s="45" t="s">
        <v>8</v>
      </c>
      <c r="E19" s="46" t="s">
        <v>57</v>
      </c>
      <c r="F19" s="36" t="s">
        <v>58</v>
      </c>
      <c r="G19" s="26" t="s">
        <v>11</v>
      </c>
    </row>
    <row r="20" s="26" customFormat="1" ht="62" customHeight="1" spans="1:7">
      <c r="A20" s="33">
        <v>19</v>
      </c>
      <c r="B20" s="43"/>
      <c r="C20" s="50" t="s">
        <v>59</v>
      </c>
      <c r="D20" s="45" t="s">
        <v>8</v>
      </c>
      <c r="E20" s="46" t="s">
        <v>60</v>
      </c>
      <c r="F20" s="36" t="s">
        <v>61</v>
      </c>
      <c r="G20" s="26" t="s">
        <v>11</v>
      </c>
    </row>
    <row r="21" s="26" customFormat="1" ht="66" customHeight="1" spans="1:7">
      <c r="A21" s="33">
        <v>20</v>
      </c>
      <c r="B21" s="43"/>
      <c r="C21" s="50" t="s">
        <v>62</v>
      </c>
      <c r="D21" s="45" t="s">
        <v>8</v>
      </c>
      <c r="E21" s="46" t="s">
        <v>63</v>
      </c>
      <c r="F21" s="36" t="s">
        <v>64</v>
      </c>
      <c r="G21" s="26" t="s">
        <v>11</v>
      </c>
    </row>
    <row r="22" s="26" customFormat="1" ht="39" spans="1:7">
      <c r="A22" s="33">
        <v>21</v>
      </c>
      <c r="B22" s="43"/>
      <c r="C22" s="34" t="s">
        <v>65</v>
      </c>
      <c r="D22" s="34" t="s">
        <v>8</v>
      </c>
      <c r="E22" s="51" t="s">
        <v>66</v>
      </c>
      <c r="F22" s="36" t="s">
        <v>67</v>
      </c>
      <c r="G22" s="26" t="str">
        <f>_xlfn.DISPIMG("ID_7070124F665A456594D42A3AD71A3C07",1)</f>
        <v>=DISPIMG("ID_7070124F665A456594D42A3AD71A3C07",1)</v>
      </c>
    </row>
    <row r="23" s="26" customFormat="1" ht="72" customHeight="1" spans="1:6">
      <c r="A23" s="33">
        <v>22</v>
      </c>
      <c r="B23" s="43"/>
      <c r="C23" s="34" t="s">
        <v>68</v>
      </c>
      <c r="D23" s="34" t="s">
        <v>8</v>
      </c>
      <c r="E23" s="51" t="s">
        <v>69</v>
      </c>
      <c r="F23" s="36" t="s">
        <v>19</v>
      </c>
    </row>
    <row r="24" s="26" customFormat="1" ht="63" customHeight="1" spans="1:7">
      <c r="A24" s="33">
        <v>23</v>
      </c>
      <c r="B24" s="43"/>
      <c r="C24" s="34" t="s">
        <v>70</v>
      </c>
      <c r="D24" s="34" t="s">
        <v>8</v>
      </c>
      <c r="E24" s="51" t="s">
        <v>71</v>
      </c>
      <c r="F24" s="36" t="s">
        <v>72</v>
      </c>
      <c r="G24" s="26" t="str">
        <f>_xlfn.DISPIMG("ID_1F5B1AEF89AC40B1817FF746DAB7C9FF",1)</f>
        <v>=DISPIMG("ID_1F5B1AEF89AC40B1817FF746DAB7C9FF",1)</v>
      </c>
    </row>
    <row r="25" s="26" customFormat="1" ht="53" customHeight="1" spans="1:7">
      <c r="A25" s="33">
        <v>24</v>
      </c>
      <c r="B25" s="43"/>
      <c r="C25" s="34" t="s">
        <v>73</v>
      </c>
      <c r="D25" s="34" t="s">
        <v>8</v>
      </c>
      <c r="E25" s="51" t="s">
        <v>74</v>
      </c>
      <c r="F25" s="36" t="s">
        <v>75</v>
      </c>
      <c r="G25" s="26" t="s">
        <v>76</v>
      </c>
    </row>
    <row r="26" s="26" customFormat="1" ht="50" customHeight="1" spans="1:6">
      <c r="A26" s="33">
        <v>25</v>
      </c>
      <c r="B26" s="43"/>
      <c r="C26" s="34" t="s">
        <v>77</v>
      </c>
      <c r="D26" s="34" t="s">
        <v>8</v>
      </c>
      <c r="E26" s="51" t="s">
        <v>78</v>
      </c>
      <c r="F26" s="36" t="s">
        <v>19</v>
      </c>
    </row>
    <row r="27" s="26" customFormat="1" ht="50" customHeight="1" spans="1:6">
      <c r="A27" s="33">
        <v>26</v>
      </c>
      <c r="B27" s="43"/>
      <c r="C27" s="34" t="s">
        <v>79</v>
      </c>
      <c r="D27" s="34" t="s">
        <v>8</v>
      </c>
      <c r="E27" s="51" t="s">
        <v>80</v>
      </c>
      <c r="F27" s="36" t="s">
        <v>19</v>
      </c>
    </row>
    <row r="28" s="26" customFormat="1" ht="50" customHeight="1" spans="1:7">
      <c r="A28" s="33">
        <v>27</v>
      </c>
      <c r="B28" s="43" t="s">
        <v>81</v>
      </c>
      <c r="C28" s="43" t="s">
        <v>82</v>
      </c>
      <c r="D28" s="34" t="s">
        <v>8</v>
      </c>
      <c r="E28" s="51" t="s">
        <v>83</v>
      </c>
      <c r="F28" s="36" t="s">
        <v>84</v>
      </c>
      <c r="G28" s="26" t="s">
        <v>11</v>
      </c>
    </row>
    <row r="29" s="26" customFormat="1" ht="50" customHeight="1" spans="1:7">
      <c r="A29" s="33">
        <v>28</v>
      </c>
      <c r="B29" s="43"/>
      <c r="C29" s="43" t="s">
        <v>85</v>
      </c>
      <c r="D29" s="34" t="s">
        <v>8</v>
      </c>
      <c r="E29" s="51" t="s">
        <v>86</v>
      </c>
      <c r="F29" s="36" t="s">
        <v>87</v>
      </c>
      <c r="G29" s="26" t="s">
        <v>11</v>
      </c>
    </row>
    <row r="30" s="26" customFormat="1" ht="50" customHeight="1" spans="1:7">
      <c r="A30" s="33">
        <v>29</v>
      </c>
      <c r="B30" s="43"/>
      <c r="C30" s="43" t="s">
        <v>88</v>
      </c>
      <c r="D30" s="34" t="s">
        <v>8</v>
      </c>
      <c r="E30" s="51" t="s">
        <v>89</v>
      </c>
      <c r="F30" s="36" t="s">
        <v>90</v>
      </c>
      <c r="G30" s="26" t="s">
        <v>11</v>
      </c>
    </row>
    <row r="31" s="26" customFormat="1" ht="50" customHeight="1" spans="1:7">
      <c r="A31" s="33">
        <v>30</v>
      </c>
      <c r="B31" s="43"/>
      <c r="C31" s="43" t="s">
        <v>91</v>
      </c>
      <c r="D31" s="34" t="s">
        <v>8</v>
      </c>
      <c r="E31" s="51" t="s">
        <v>92</v>
      </c>
      <c r="F31" s="36" t="s">
        <v>93</v>
      </c>
      <c r="G31" s="26" t="s">
        <v>11</v>
      </c>
    </row>
    <row r="32" s="26" customFormat="1" ht="50" customHeight="1" spans="1:7">
      <c r="A32" s="33">
        <v>31</v>
      </c>
      <c r="B32" s="43"/>
      <c r="C32" s="43" t="s">
        <v>94</v>
      </c>
      <c r="D32" s="34" t="s">
        <v>8</v>
      </c>
      <c r="E32" s="51" t="s">
        <v>95</v>
      </c>
      <c r="F32" s="36" t="s">
        <v>96</v>
      </c>
      <c r="G32" s="26" t="s">
        <v>11</v>
      </c>
    </row>
    <row r="33" s="26" customFormat="1" ht="50" customHeight="1" spans="1:7">
      <c r="A33" s="33">
        <v>32</v>
      </c>
      <c r="B33" s="43"/>
      <c r="C33" s="43" t="s">
        <v>97</v>
      </c>
      <c r="D33" s="34" t="s">
        <v>8</v>
      </c>
      <c r="E33" s="51" t="s">
        <v>98</v>
      </c>
      <c r="F33" s="36" t="s">
        <v>99</v>
      </c>
      <c r="G33" s="26" t="s">
        <v>11</v>
      </c>
    </row>
    <row r="34" s="26" customFormat="1" ht="50" customHeight="1" spans="1:6">
      <c r="A34" s="33">
        <v>33</v>
      </c>
      <c r="B34" s="43" t="s">
        <v>100</v>
      </c>
      <c r="C34" s="43" t="s">
        <v>101</v>
      </c>
      <c r="D34" s="34" t="s">
        <v>8</v>
      </c>
      <c r="E34" s="51" t="s">
        <v>102</v>
      </c>
      <c r="F34" s="36" t="s">
        <v>19</v>
      </c>
    </row>
    <row r="35" s="26" customFormat="1" ht="63" customHeight="1" spans="1:6">
      <c r="A35" s="33">
        <v>34</v>
      </c>
      <c r="B35" s="43"/>
      <c r="C35" s="43" t="s">
        <v>103</v>
      </c>
      <c r="D35" s="34" t="s">
        <v>8</v>
      </c>
      <c r="E35" s="51" t="s">
        <v>104</v>
      </c>
      <c r="F35" s="36" t="s">
        <v>19</v>
      </c>
    </row>
    <row r="36" s="26" customFormat="1" ht="52" spans="1:7">
      <c r="A36" s="33">
        <v>35</v>
      </c>
      <c r="B36" s="43" t="s">
        <v>105</v>
      </c>
      <c r="C36" s="50" t="s">
        <v>106</v>
      </c>
      <c r="D36" s="45" t="s">
        <v>8</v>
      </c>
      <c r="E36" s="46" t="s">
        <v>107</v>
      </c>
      <c r="F36" s="36" t="s">
        <v>108</v>
      </c>
      <c r="G36" s="26" t="s">
        <v>11</v>
      </c>
    </row>
    <row r="37" s="26" customFormat="1" ht="50" customHeight="1" spans="1:6">
      <c r="A37" s="33">
        <v>36</v>
      </c>
      <c r="B37" s="43"/>
      <c r="C37" s="40" t="s">
        <v>109</v>
      </c>
      <c r="D37" s="40" t="s">
        <v>17</v>
      </c>
      <c r="E37" s="52" t="s">
        <v>110</v>
      </c>
      <c r="F37" s="36" t="s">
        <v>19</v>
      </c>
    </row>
    <row r="38" s="26" customFormat="1" ht="50" customHeight="1" spans="1:6">
      <c r="A38" s="33">
        <v>37</v>
      </c>
      <c r="B38" s="43"/>
      <c r="C38" s="34" t="s">
        <v>111</v>
      </c>
      <c r="D38" s="34" t="s">
        <v>8</v>
      </c>
      <c r="E38" s="51" t="s">
        <v>112</v>
      </c>
      <c r="F38" s="36" t="s">
        <v>19</v>
      </c>
    </row>
    <row r="39" s="26" customFormat="1" ht="39" spans="1:7">
      <c r="A39" s="33">
        <v>38</v>
      </c>
      <c r="B39" s="43"/>
      <c r="C39" s="50" t="s">
        <v>113</v>
      </c>
      <c r="D39" s="45" t="s">
        <v>8</v>
      </c>
      <c r="E39" s="46" t="s">
        <v>114</v>
      </c>
      <c r="F39" s="36" t="s">
        <v>115</v>
      </c>
      <c r="G39" s="26" t="s">
        <v>11</v>
      </c>
    </row>
    <row r="40" s="26" customFormat="1" ht="50" customHeight="1" spans="1:6">
      <c r="A40" s="33">
        <v>39</v>
      </c>
      <c r="B40" s="43"/>
      <c r="C40" s="34" t="s">
        <v>116</v>
      </c>
      <c r="D40" s="34" t="s">
        <v>8</v>
      </c>
      <c r="E40" s="51" t="s">
        <v>117</v>
      </c>
      <c r="F40" s="36" t="s">
        <v>19</v>
      </c>
    </row>
    <row r="41" s="26" customFormat="1" ht="50" customHeight="1" spans="1:6">
      <c r="A41" s="33">
        <v>40</v>
      </c>
      <c r="B41" s="43"/>
      <c r="C41" s="34" t="s">
        <v>118</v>
      </c>
      <c r="D41" s="34" t="s">
        <v>8</v>
      </c>
      <c r="E41" s="51" t="s">
        <v>119</v>
      </c>
      <c r="F41" s="36" t="s">
        <v>19</v>
      </c>
    </row>
    <row r="42" s="26" customFormat="1" ht="50" customHeight="1" spans="1:6">
      <c r="A42" s="33">
        <v>41</v>
      </c>
      <c r="B42" s="43" t="s">
        <v>120</v>
      </c>
      <c r="C42" s="43" t="s">
        <v>121</v>
      </c>
      <c r="D42" s="34" t="s">
        <v>8</v>
      </c>
      <c r="E42" s="51" t="s">
        <v>122</v>
      </c>
      <c r="F42" s="36" t="s">
        <v>19</v>
      </c>
    </row>
    <row r="43" s="26" customFormat="1" ht="50" customHeight="1" spans="1:7">
      <c r="A43" s="33">
        <v>42</v>
      </c>
      <c r="B43" s="43"/>
      <c r="C43" s="43" t="s">
        <v>123</v>
      </c>
      <c r="D43" s="34" t="s">
        <v>8</v>
      </c>
      <c r="E43" s="51" t="s">
        <v>124</v>
      </c>
      <c r="F43" s="36" t="s">
        <v>125</v>
      </c>
      <c r="G43" s="26" t="s">
        <v>11</v>
      </c>
    </row>
    <row r="44" s="26" customFormat="1" ht="79" customHeight="1" spans="1:7">
      <c r="A44" s="33">
        <v>43</v>
      </c>
      <c r="B44" s="43"/>
      <c r="C44" s="43" t="s">
        <v>126</v>
      </c>
      <c r="D44" s="34" t="s">
        <v>8</v>
      </c>
      <c r="E44" s="51" t="s">
        <v>127</v>
      </c>
      <c r="F44" s="36" t="s">
        <v>128</v>
      </c>
      <c r="G44" s="26" t="str">
        <f>_xlfn.DISPIMG("ID_A9AA99E2AEF84D268C0966F19DC56698",1)</f>
        <v>=DISPIMG("ID_A9AA99E2AEF84D268C0966F19DC56698",1)</v>
      </c>
    </row>
  </sheetData>
  <mergeCells count="10">
    <mergeCell ref="B3:B5"/>
    <mergeCell ref="B6:B7"/>
    <mergeCell ref="B9:B10"/>
    <mergeCell ref="B11:B16"/>
    <mergeCell ref="B17:B27"/>
    <mergeCell ref="B28:B33"/>
    <mergeCell ref="B34:B35"/>
    <mergeCell ref="B36:B41"/>
    <mergeCell ref="B42:B44"/>
    <mergeCell ref="C11:C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topLeftCell="A33" workbookViewId="0">
      <selection activeCell="I38" sqref="I38"/>
    </sheetView>
  </sheetViews>
  <sheetFormatPr defaultColWidth="9" defaultRowHeight="14" outlineLevelCol="6"/>
  <cols>
    <col min="1" max="1" width="6.37272727272727" customWidth="1"/>
    <col min="5" max="5" width="37.8727272727273" customWidth="1"/>
    <col min="6" max="6" width="35.6272727272727" customWidth="1"/>
    <col min="7" max="7" width="14.0909090909091" customWidth="1"/>
  </cols>
  <sheetData>
    <row r="1" ht="35" customHeight="1" spans="1:6">
      <c r="A1" s="2" t="s">
        <v>0</v>
      </c>
      <c r="B1" s="2" t="s">
        <v>129</v>
      </c>
      <c r="C1" s="2" t="s">
        <v>130</v>
      </c>
      <c r="D1" s="2" t="s">
        <v>3</v>
      </c>
      <c r="E1" s="3" t="s">
        <v>4</v>
      </c>
      <c r="F1" s="2" t="s">
        <v>131</v>
      </c>
    </row>
    <row r="2" ht="95" customHeight="1" spans="1:7">
      <c r="A2" s="4">
        <v>1</v>
      </c>
      <c r="B2" s="4" t="s">
        <v>7</v>
      </c>
      <c r="C2" s="4"/>
      <c r="D2" s="4" t="s">
        <v>8</v>
      </c>
      <c r="E2" s="5" t="s">
        <v>9</v>
      </c>
      <c r="F2" s="5" t="s">
        <v>132</v>
      </c>
      <c r="G2" t="s">
        <v>11</v>
      </c>
    </row>
    <row r="3" ht="130" spans="1:7">
      <c r="A3" s="4">
        <v>2</v>
      </c>
      <c r="B3" s="4" t="s">
        <v>12</v>
      </c>
      <c r="C3" s="4" t="s">
        <v>13</v>
      </c>
      <c r="D3" s="4" t="s">
        <v>8</v>
      </c>
      <c r="E3" s="6" t="s">
        <v>133</v>
      </c>
      <c r="F3" s="5" t="s">
        <v>15</v>
      </c>
      <c r="G3" s="17" t="s">
        <v>134</v>
      </c>
    </row>
    <row r="4" ht="26" spans="1:6">
      <c r="A4" s="4">
        <v>3</v>
      </c>
      <c r="B4" s="4"/>
      <c r="C4" s="8" t="s">
        <v>16</v>
      </c>
      <c r="D4" s="8" t="s">
        <v>17</v>
      </c>
      <c r="E4" s="9" t="s">
        <v>18</v>
      </c>
      <c r="F4" s="7" t="s">
        <v>19</v>
      </c>
    </row>
    <row r="5" ht="39" spans="1:6">
      <c r="A5" s="4">
        <v>4</v>
      </c>
      <c r="B5" s="4"/>
      <c r="C5" s="8" t="s">
        <v>20</v>
      </c>
      <c r="D5" s="8" t="s">
        <v>17</v>
      </c>
      <c r="E5" s="9" t="s">
        <v>135</v>
      </c>
      <c r="F5" s="7" t="s">
        <v>19</v>
      </c>
    </row>
    <row r="6" ht="26" spans="1:6">
      <c r="A6" s="4">
        <v>5</v>
      </c>
      <c r="B6" s="4" t="s">
        <v>22</v>
      </c>
      <c r="C6" s="4" t="s">
        <v>23</v>
      </c>
      <c r="D6" s="4" t="s">
        <v>8</v>
      </c>
      <c r="E6" s="6" t="s">
        <v>24</v>
      </c>
      <c r="F6" s="7" t="s">
        <v>19</v>
      </c>
    </row>
    <row r="7" ht="52" spans="1:6">
      <c r="A7" s="4">
        <v>6</v>
      </c>
      <c r="B7" s="4" t="s">
        <v>27</v>
      </c>
      <c r="C7" s="4" t="s">
        <v>28</v>
      </c>
      <c r="D7" s="4" t="s">
        <v>8</v>
      </c>
      <c r="E7" s="5" t="s">
        <v>136</v>
      </c>
      <c r="F7" s="7" t="s">
        <v>19</v>
      </c>
    </row>
    <row r="8" ht="26" spans="1:6">
      <c r="A8" s="4">
        <v>7</v>
      </c>
      <c r="B8" s="4" t="s">
        <v>30</v>
      </c>
      <c r="C8" s="4" t="s">
        <v>31</v>
      </c>
      <c r="D8" s="4" t="s">
        <v>8</v>
      </c>
      <c r="E8" s="5" t="s">
        <v>137</v>
      </c>
      <c r="F8" s="7" t="s">
        <v>19</v>
      </c>
    </row>
    <row r="9" ht="45.85" spans="1:7">
      <c r="A9" s="4">
        <v>8</v>
      </c>
      <c r="B9" s="4"/>
      <c r="C9" s="4" t="s">
        <v>33</v>
      </c>
      <c r="D9" s="4" t="s">
        <v>8</v>
      </c>
      <c r="E9" s="5" t="s">
        <v>34</v>
      </c>
      <c r="F9" s="5" t="s">
        <v>138</v>
      </c>
      <c r="G9" t="str">
        <f>_xlfn.DISPIMG("ID_9912B826822B4D4C8FD60E58209E2768",1)</f>
        <v>=DISPIMG("ID_9912B826822B4D4C8FD60E58209E2768",1)</v>
      </c>
    </row>
    <row r="10" ht="39" spans="1:7">
      <c r="A10" s="4">
        <v>9</v>
      </c>
      <c r="B10" s="4" t="s">
        <v>35</v>
      </c>
      <c r="C10" s="4" t="s">
        <v>36</v>
      </c>
      <c r="D10" s="11" t="s">
        <v>8</v>
      </c>
      <c r="E10" s="12" t="s">
        <v>37</v>
      </c>
      <c r="F10" s="5" t="s">
        <v>115</v>
      </c>
      <c r="G10" t="s">
        <v>11</v>
      </c>
    </row>
    <row r="11" ht="39" spans="1:6">
      <c r="A11" s="4">
        <v>10</v>
      </c>
      <c r="B11" s="4"/>
      <c r="C11" s="4"/>
      <c r="D11" s="8" t="s">
        <v>17</v>
      </c>
      <c r="E11" s="14" t="s">
        <v>39</v>
      </c>
      <c r="F11" s="7" t="s">
        <v>19</v>
      </c>
    </row>
    <row r="12" ht="26" spans="1:6">
      <c r="A12" s="4">
        <v>11</v>
      </c>
      <c r="B12" s="4"/>
      <c r="C12" s="8" t="s">
        <v>40</v>
      </c>
      <c r="D12" s="8" t="s">
        <v>17</v>
      </c>
      <c r="E12" s="14" t="s">
        <v>139</v>
      </c>
      <c r="F12" s="7" t="s">
        <v>19</v>
      </c>
    </row>
    <row r="13" ht="39" spans="1:7">
      <c r="A13" s="4">
        <v>12</v>
      </c>
      <c r="B13" s="4"/>
      <c r="C13" s="4" t="s">
        <v>42</v>
      </c>
      <c r="D13" s="4" t="s">
        <v>8</v>
      </c>
      <c r="E13" s="5" t="s">
        <v>140</v>
      </c>
      <c r="F13" s="5" t="s">
        <v>44</v>
      </c>
      <c r="G13" t="str">
        <f>_xlfn.DISPIMG("ID_173F3C0A665149B7AFB8566D14D53EF9",1)</f>
        <v>=DISPIMG("ID_173F3C0A665149B7AFB8566D14D53EF9",1)</v>
      </c>
    </row>
    <row r="14" ht="39" spans="1:6">
      <c r="A14" s="4">
        <v>13</v>
      </c>
      <c r="B14" s="4"/>
      <c r="C14" s="8" t="s">
        <v>45</v>
      </c>
      <c r="D14" s="8" t="s">
        <v>17</v>
      </c>
      <c r="E14" s="14" t="s">
        <v>46</v>
      </c>
      <c r="F14" s="7" t="s">
        <v>19</v>
      </c>
    </row>
    <row r="15" ht="39" spans="1:6">
      <c r="A15" s="4">
        <v>14</v>
      </c>
      <c r="B15" s="4"/>
      <c r="C15" s="8" t="s">
        <v>47</v>
      </c>
      <c r="D15" s="8" t="s">
        <v>17</v>
      </c>
      <c r="E15" s="14" t="s">
        <v>48</v>
      </c>
      <c r="F15" s="7" t="s">
        <v>19</v>
      </c>
    </row>
    <row r="16" ht="78" spans="1:7">
      <c r="A16" s="4">
        <v>15</v>
      </c>
      <c r="B16" s="4" t="s">
        <v>49</v>
      </c>
      <c r="C16" s="11" t="s">
        <v>50</v>
      </c>
      <c r="D16" s="11" t="s">
        <v>8</v>
      </c>
      <c r="E16" s="12" t="s">
        <v>141</v>
      </c>
      <c r="F16" s="5" t="s">
        <v>142</v>
      </c>
      <c r="G16" t="s">
        <v>11</v>
      </c>
    </row>
    <row r="17" ht="52" spans="1:7">
      <c r="A17" s="4">
        <v>16</v>
      </c>
      <c r="B17" s="4"/>
      <c r="C17" s="11" t="s">
        <v>53</v>
      </c>
      <c r="D17" s="11" t="s">
        <v>8</v>
      </c>
      <c r="E17" s="12" t="s">
        <v>143</v>
      </c>
      <c r="F17" s="5" t="s">
        <v>144</v>
      </c>
      <c r="G17" t="s">
        <v>11</v>
      </c>
    </row>
    <row r="18" ht="78" spans="1:7">
      <c r="A18" s="4">
        <v>17</v>
      </c>
      <c r="B18" s="4"/>
      <c r="C18" s="11" t="s">
        <v>56</v>
      </c>
      <c r="D18" s="11" t="s">
        <v>8</v>
      </c>
      <c r="E18" s="12" t="s">
        <v>57</v>
      </c>
      <c r="F18" s="5" t="s">
        <v>145</v>
      </c>
      <c r="G18" t="s">
        <v>11</v>
      </c>
    </row>
    <row r="19" ht="65" spans="1:7">
      <c r="A19" s="4">
        <v>18</v>
      </c>
      <c r="B19" s="4"/>
      <c r="C19" s="11" t="s">
        <v>59</v>
      </c>
      <c r="D19" s="11" t="s">
        <v>8</v>
      </c>
      <c r="E19" s="12" t="s">
        <v>60</v>
      </c>
      <c r="F19" s="5" t="s">
        <v>146</v>
      </c>
      <c r="G19" t="s">
        <v>11</v>
      </c>
    </row>
    <row r="20" ht="52" spans="1:7">
      <c r="A20" s="4">
        <v>19</v>
      </c>
      <c r="B20" s="4"/>
      <c r="C20" s="11" t="s">
        <v>62</v>
      </c>
      <c r="D20" s="11" t="s">
        <v>8</v>
      </c>
      <c r="E20" s="12" t="s">
        <v>63</v>
      </c>
      <c r="F20" s="5" t="s">
        <v>147</v>
      </c>
      <c r="G20" t="s">
        <v>11</v>
      </c>
    </row>
    <row r="21" ht="51" customHeight="1" spans="1:6">
      <c r="A21" s="4">
        <v>20</v>
      </c>
      <c r="B21" s="4"/>
      <c r="C21" s="24" t="s">
        <v>65</v>
      </c>
      <c r="D21" s="24" t="s">
        <v>8</v>
      </c>
      <c r="E21" s="25" t="s">
        <v>66</v>
      </c>
      <c r="F21" s="25" t="s">
        <v>148</v>
      </c>
    </row>
    <row r="22" ht="65" spans="1:7">
      <c r="A22" s="4">
        <v>21</v>
      </c>
      <c r="B22" s="4"/>
      <c r="C22" s="11" t="s">
        <v>149</v>
      </c>
      <c r="D22" s="11" t="s">
        <v>8</v>
      </c>
      <c r="E22" s="12" t="s">
        <v>150</v>
      </c>
      <c r="F22" s="5" t="s">
        <v>115</v>
      </c>
      <c r="G22" t="s">
        <v>11</v>
      </c>
    </row>
    <row r="23" ht="91" spans="1:7">
      <c r="A23" s="4">
        <v>22</v>
      </c>
      <c r="B23" s="4"/>
      <c r="C23" s="11"/>
      <c r="D23" s="11" t="s">
        <v>8</v>
      </c>
      <c r="E23" s="12" t="s">
        <v>151</v>
      </c>
      <c r="F23" s="5" t="s">
        <v>115</v>
      </c>
      <c r="G23" t="s">
        <v>11</v>
      </c>
    </row>
    <row r="24" ht="39" spans="1:7">
      <c r="A24" s="4">
        <v>23</v>
      </c>
      <c r="B24" s="4"/>
      <c r="C24" s="11" t="s">
        <v>152</v>
      </c>
      <c r="D24" s="11" t="s">
        <v>8</v>
      </c>
      <c r="E24" s="12" t="s">
        <v>153</v>
      </c>
      <c r="F24" s="5" t="s">
        <v>115</v>
      </c>
      <c r="G24" t="s">
        <v>11</v>
      </c>
    </row>
    <row r="25" ht="51" customHeight="1" spans="1:7">
      <c r="A25" s="4">
        <v>24</v>
      </c>
      <c r="B25" s="4" t="s">
        <v>81</v>
      </c>
      <c r="C25" s="4" t="s">
        <v>82</v>
      </c>
      <c r="D25" s="4" t="s">
        <v>8</v>
      </c>
      <c r="E25" s="6" t="s">
        <v>83</v>
      </c>
      <c r="F25" s="5" t="s">
        <v>154</v>
      </c>
      <c r="G25" s="17" t="s">
        <v>155</v>
      </c>
    </row>
    <row r="26" ht="33" customHeight="1" spans="1:7">
      <c r="A26" s="4">
        <v>25</v>
      </c>
      <c r="B26" s="4"/>
      <c r="C26" s="4" t="s">
        <v>85</v>
      </c>
      <c r="D26" s="4" t="s">
        <v>8</v>
      </c>
      <c r="E26" s="6" t="s">
        <v>86</v>
      </c>
      <c r="F26" s="5" t="s">
        <v>156</v>
      </c>
      <c r="G26" t="s">
        <v>11</v>
      </c>
    </row>
    <row r="27" ht="26" spans="1:6">
      <c r="A27" s="4">
        <v>26</v>
      </c>
      <c r="B27" s="4"/>
      <c r="C27" s="4" t="s">
        <v>88</v>
      </c>
      <c r="D27" s="4" t="s">
        <v>8</v>
      </c>
      <c r="E27" s="6" t="s">
        <v>89</v>
      </c>
      <c r="F27" s="7" t="s">
        <v>19</v>
      </c>
    </row>
    <row r="28" ht="39" spans="1:6">
      <c r="A28" s="4">
        <v>27</v>
      </c>
      <c r="B28" s="4"/>
      <c r="C28" s="4" t="s">
        <v>91</v>
      </c>
      <c r="D28" s="4" t="s">
        <v>8</v>
      </c>
      <c r="E28" s="6" t="s">
        <v>92</v>
      </c>
      <c r="F28" s="7" t="s">
        <v>19</v>
      </c>
    </row>
    <row r="29" ht="26" spans="1:6">
      <c r="A29" s="4">
        <v>28</v>
      </c>
      <c r="B29" s="4"/>
      <c r="C29" s="4" t="s">
        <v>94</v>
      </c>
      <c r="D29" s="4" t="s">
        <v>8</v>
      </c>
      <c r="E29" s="6" t="s">
        <v>95</v>
      </c>
      <c r="F29" s="7" t="s">
        <v>19</v>
      </c>
    </row>
    <row r="30" ht="39" spans="1:6">
      <c r="A30" s="4">
        <v>29</v>
      </c>
      <c r="B30" s="4"/>
      <c r="C30" s="4" t="s">
        <v>97</v>
      </c>
      <c r="D30" s="4" t="s">
        <v>8</v>
      </c>
      <c r="E30" s="6" t="s">
        <v>98</v>
      </c>
      <c r="F30" s="7" t="s">
        <v>19</v>
      </c>
    </row>
    <row r="31" ht="39" spans="1:6">
      <c r="A31" s="4">
        <v>30</v>
      </c>
      <c r="B31" s="4" t="s">
        <v>100</v>
      </c>
      <c r="C31" s="4" t="s">
        <v>101</v>
      </c>
      <c r="D31" s="4" t="s">
        <v>8</v>
      </c>
      <c r="E31" s="6" t="s">
        <v>157</v>
      </c>
      <c r="F31" s="7" t="s">
        <v>19</v>
      </c>
    </row>
    <row r="32" ht="65" spans="1:7">
      <c r="A32" s="4">
        <v>31</v>
      </c>
      <c r="B32" s="4"/>
      <c r="C32" s="4" t="s">
        <v>103</v>
      </c>
      <c r="D32" s="4" t="s">
        <v>8</v>
      </c>
      <c r="E32" s="6" t="s">
        <v>158</v>
      </c>
      <c r="F32" s="5" t="s">
        <v>159</v>
      </c>
      <c r="G32" t="str">
        <f>_xlfn.DISPIMG("ID_13582C2A74B945D7958CB91F6C449ED9",1)</f>
        <v>=DISPIMG("ID_13582C2A74B945D7958CB91F6C449ED9",1)</v>
      </c>
    </row>
    <row r="33" ht="38" customHeight="1" spans="1:7">
      <c r="A33" s="4">
        <v>32</v>
      </c>
      <c r="B33" s="4" t="s">
        <v>105</v>
      </c>
      <c r="C33" s="11" t="s">
        <v>106</v>
      </c>
      <c r="D33" s="11" t="s">
        <v>8</v>
      </c>
      <c r="E33" s="12" t="s">
        <v>160</v>
      </c>
      <c r="F33" s="5" t="s">
        <v>115</v>
      </c>
      <c r="G33" t="s">
        <v>11</v>
      </c>
    </row>
    <row r="34" ht="39" spans="1:6">
      <c r="A34" s="4">
        <v>33</v>
      </c>
      <c r="B34" s="4"/>
      <c r="C34" s="8" t="s">
        <v>109</v>
      </c>
      <c r="D34" s="8" t="s">
        <v>17</v>
      </c>
      <c r="E34" s="9" t="s">
        <v>110</v>
      </c>
      <c r="F34" s="7" t="s">
        <v>19</v>
      </c>
    </row>
    <row r="35" ht="26" spans="1:6">
      <c r="A35" s="4">
        <v>34</v>
      </c>
      <c r="B35" s="4"/>
      <c r="C35" s="4" t="s">
        <v>111</v>
      </c>
      <c r="D35" s="4" t="s">
        <v>8</v>
      </c>
      <c r="E35" s="6" t="s">
        <v>112</v>
      </c>
      <c r="F35" s="7" t="s">
        <v>19</v>
      </c>
    </row>
    <row r="36" ht="26" spans="1:6">
      <c r="A36" s="4">
        <v>35</v>
      </c>
      <c r="B36" s="4"/>
      <c r="C36" s="4" t="s">
        <v>113</v>
      </c>
      <c r="D36" s="4" t="s">
        <v>8</v>
      </c>
      <c r="E36" s="5" t="s">
        <v>161</v>
      </c>
      <c r="F36" s="7" t="s">
        <v>19</v>
      </c>
    </row>
    <row r="37" ht="26" spans="1:6">
      <c r="A37" s="4">
        <v>36</v>
      </c>
      <c r="B37" s="4"/>
      <c r="C37" s="4" t="s">
        <v>116</v>
      </c>
      <c r="D37" s="4" t="s">
        <v>8</v>
      </c>
      <c r="E37" s="6" t="s">
        <v>117</v>
      </c>
      <c r="F37" s="7" t="s">
        <v>19</v>
      </c>
    </row>
    <row r="38" ht="26" spans="1:6">
      <c r="A38" s="4">
        <v>37</v>
      </c>
      <c r="B38" s="4"/>
      <c r="C38" s="4" t="s">
        <v>118</v>
      </c>
      <c r="D38" s="4" t="s">
        <v>8</v>
      </c>
      <c r="E38" s="6" t="s">
        <v>119</v>
      </c>
      <c r="F38" s="7" t="s">
        <v>19</v>
      </c>
    </row>
    <row r="39" ht="52" spans="1:6">
      <c r="A39" s="4">
        <v>38</v>
      </c>
      <c r="B39" s="4" t="s">
        <v>120</v>
      </c>
      <c r="C39" s="4" t="s">
        <v>121</v>
      </c>
      <c r="D39" s="4" t="s">
        <v>8</v>
      </c>
      <c r="E39" s="6" t="s">
        <v>122</v>
      </c>
      <c r="F39" s="7" t="s">
        <v>19</v>
      </c>
    </row>
    <row r="40" ht="39" spans="1:6">
      <c r="A40" s="4">
        <v>39</v>
      </c>
      <c r="B40" s="4"/>
      <c r="C40" s="4" t="s">
        <v>123</v>
      </c>
      <c r="D40" s="4" t="s">
        <v>8</v>
      </c>
      <c r="E40" s="6" t="s">
        <v>124</v>
      </c>
      <c r="F40" s="7" t="s">
        <v>19</v>
      </c>
    </row>
    <row r="41" ht="39" spans="1:6">
      <c r="A41" s="4">
        <v>40</v>
      </c>
      <c r="B41" s="4"/>
      <c r="C41" s="4" t="s">
        <v>126</v>
      </c>
      <c r="D41" s="4" t="s">
        <v>8</v>
      </c>
      <c r="E41" s="6" t="s">
        <v>127</v>
      </c>
      <c r="F41" s="7" t="s">
        <v>19</v>
      </c>
    </row>
  </sheetData>
  <mergeCells count="10">
    <mergeCell ref="B3:B5"/>
    <mergeCell ref="B8:B9"/>
    <mergeCell ref="B10:B15"/>
    <mergeCell ref="B16:B24"/>
    <mergeCell ref="B25:B30"/>
    <mergeCell ref="B31:B32"/>
    <mergeCell ref="B33:B38"/>
    <mergeCell ref="B39:B41"/>
    <mergeCell ref="C10:C11"/>
    <mergeCell ref="C22:C2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topLeftCell="A18" workbookViewId="0">
      <selection activeCell="H24" sqref="H24"/>
    </sheetView>
  </sheetViews>
  <sheetFormatPr defaultColWidth="9" defaultRowHeight="14" outlineLevelCol="7"/>
  <cols>
    <col min="1" max="1" width="6.62727272727273" customWidth="1"/>
    <col min="5" max="5" width="39" customWidth="1"/>
    <col min="6" max="6" width="36" customWidth="1"/>
    <col min="7" max="8" width="13.6363636363636"/>
  </cols>
  <sheetData>
    <row r="1" ht="30" customHeight="1" spans="1:6">
      <c r="A1" s="2" t="s">
        <v>0</v>
      </c>
      <c r="B1" s="2" t="s">
        <v>129</v>
      </c>
      <c r="C1" s="2" t="s">
        <v>130</v>
      </c>
      <c r="D1" s="2" t="s">
        <v>3</v>
      </c>
      <c r="E1" s="3" t="s">
        <v>4</v>
      </c>
      <c r="F1" s="2" t="s">
        <v>162</v>
      </c>
    </row>
    <row r="2" ht="52" spans="1:8">
      <c r="A2" s="4">
        <v>1</v>
      </c>
      <c r="B2" s="4" t="s">
        <v>7</v>
      </c>
      <c r="C2" s="4"/>
      <c r="D2" s="4" t="s">
        <v>8</v>
      </c>
      <c r="E2" s="5" t="s">
        <v>9</v>
      </c>
      <c r="F2" s="5" t="s">
        <v>163</v>
      </c>
      <c r="G2" t="s">
        <v>11</v>
      </c>
      <c r="H2" t="str">
        <f>_xlfn.DISPIMG("ID_70449BE0FD4F4761BA20D5C2DCE6325A",1)</f>
        <v>=DISPIMG("ID_70449BE0FD4F4761BA20D5C2DCE6325A",1)</v>
      </c>
    </row>
    <row r="3" ht="52" spans="1:6">
      <c r="A3" s="4">
        <v>2</v>
      </c>
      <c r="B3" s="4" t="s">
        <v>12</v>
      </c>
      <c r="C3" s="4" t="s">
        <v>13</v>
      </c>
      <c r="D3" s="4" t="s">
        <v>8</v>
      </c>
      <c r="E3" s="6" t="s">
        <v>164</v>
      </c>
      <c r="F3" s="7" t="s">
        <v>19</v>
      </c>
    </row>
    <row r="4" ht="39" spans="1:6">
      <c r="A4" s="4">
        <v>3</v>
      </c>
      <c r="B4" s="4"/>
      <c r="C4" s="8" t="s">
        <v>20</v>
      </c>
      <c r="D4" s="8" t="s">
        <v>17</v>
      </c>
      <c r="E4" s="9" t="s">
        <v>165</v>
      </c>
      <c r="F4" s="7" t="s">
        <v>19</v>
      </c>
    </row>
    <row r="5" ht="39" spans="1:6">
      <c r="A5" s="4">
        <v>4</v>
      </c>
      <c r="B5" s="4" t="s">
        <v>166</v>
      </c>
      <c r="C5" s="4" t="s">
        <v>23</v>
      </c>
      <c r="D5" s="4" t="s">
        <v>8</v>
      </c>
      <c r="E5" s="6" t="s">
        <v>167</v>
      </c>
      <c r="F5" s="5" t="s">
        <v>168</v>
      </c>
    </row>
    <row r="6" ht="52" spans="1:6">
      <c r="A6" s="4">
        <v>5</v>
      </c>
      <c r="B6" s="4" t="s">
        <v>27</v>
      </c>
      <c r="C6" s="4" t="s">
        <v>28</v>
      </c>
      <c r="D6" s="4" t="s">
        <v>8</v>
      </c>
      <c r="E6" s="5" t="s">
        <v>136</v>
      </c>
      <c r="F6" s="7" t="s">
        <v>19</v>
      </c>
    </row>
    <row r="7" ht="26" spans="1:6">
      <c r="A7" s="4">
        <v>6</v>
      </c>
      <c r="B7" s="4" t="s">
        <v>30</v>
      </c>
      <c r="C7" s="4" t="s">
        <v>31</v>
      </c>
      <c r="D7" s="4" t="s">
        <v>8</v>
      </c>
      <c r="E7" s="5" t="s">
        <v>169</v>
      </c>
      <c r="F7" s="7" t="s">
        <v>19</v>
      </c>
    </row>
    <row r="8" ht="39" spans="1:7">
      <c r="A8" s="4">
        <v>7</v>
      </c>
      <c r="B8" s="4" t="s">
        <v>35</v>
      </c>
      <c r="C8" s="4" t="s">
        <v>36</v>
      </c>
      <c r="D8" s="22" t="s">
        <v>8</v>
      </c>
      <c r="E8" s="12" t="s">
        <v>37</v>
      </c>
      <c r="F8" s="5" t="s">
        <v>115</v>
      </c>
      <c r="G8" t="s">
        <v>11</v>
      </c>
    </row>
    <row r="9" ht="39" spans="1:6">
      <c r="A9" s="4">
        <v>8</v>
      </c>
      <c r="B9" s="4"/>
      <c r="C9" s="4"/>
      <c r="D9" s="23" t="s">
        <v>17</v>
      </c>
      <c r="E9" s="14" t="s">
        <v>39</v>
      </c>
      <c r="F9" s="7" t="s">
        <v>19</v>
      </c>
    </row>
    <row r="10" ht="26" spans="1:6">
      <c r="A10" s="4">
        <v>9</v>
      </c>
      <c r="B10" s="4"/>
      <c r="C10" s="8" t="s">
        <v>40</v>
      </c>
      <c r="D10" s="23" t="s">
        <v>17</v>
      </c>
      <c r="E10" s="14" t="s">
        <v>139</v>
      </c>
      <c r="F10" s="7" t="s">
        <v>19</v>
      </c>
    </row>
    <row r="11" ht="39" spans="1:6">
      <c r="A11" s="4">
        <v>10</v>
      </c>
      <c r="B11" s="4"/>
      <c r="C11" s="8" t="s">
        <v>45</v>
      </c>
      <c r="D11" s="23" t="s">
        <v>17</v>
      </c>
      <c r="E11" s="14" t="s">
        <v>46</v>
      </c>
      <c r="F11" s="7" t="s">
        <v>19</v>
      </c>
    </row>
    <row r="12" ht="39" spans="1:6">
      <c r="A12" s="4">
        <v>11</v>
      </c>
      <c r="B12" s="4"/>
      <c r="C12" s="8" t="s">
        <v>47</v>
      </c>
      <c r="D12" s="23" t="s">
        <v>17</v>
      </c>
      <c r="E12" s="14" t="s">
        <v>48</v>
      </c>
      <c r="F12" s="7" t="s">
        <v>19</v>
      </c>
    </row>
    <row r="13" ht="65" spans="1:7">
      <c r="A13" s="4">
        <v>12</v>
      </c>
      <c r="B13" s="4" t="s">
        <v>49</v>
      </c>
      <c r="C13" s="11" t="s">
        <v>50</v>
      </c>
      <c r="D13" s="11" t="s">
        <v>8</v>
      </c>
      <c r="E13" s="12" t="s">
        <v>170</v>
      </c>
      <c r="F13" s="5" t="s">
        <v>171</v>
      </c>
      <c r="G13" t="s">
        <v>11</v>
      </c>
    </row>
    <row r="14" ht="65" spans="1:7">
      <c r="A14" s="4">
        <v>13</v>
      </c>
      <c r="B14" s="4"/>
      <c r="C14" s="11" t="s">
        <v>172</v>
      </c>
      <c r="D14" s="11" t="s">
        <v>8</v>
      </c>
      <c r="E14" s="12" t="s">
        <v>173</v>
      </c>
      <c r="F14" s="5" t="s">
        <v>174</v>
      </c>
      <c r="G14" t="s">
        <v>11</v>
      </c>
    </row>
    <row r="15" ht="52" spans="1:7">
      <c r="A15" s="4">
        <v>14</v>
      </c>
      <c r="B15" s="4"/>
      <c r="C15" s="11" t="s">
        <v>175</v>
      </c>
      <c r="D15" s="11" t="s">
        <v>8</v>
      </c>
      <c r="E15" s="12" t="s">
        <v>176</v>
      </c>
      <c r="F15" s="5" t="s">
        <v>177</v>
      </c>
      <c r="G15" t="s">
        <v>11</v>
      </c>
    </row>
    <row r="16" ht="52" spans="1:7">
      <c r="A16" s="4">
        <v>15</v>
      </c>
      <c r="B16" s="4"/>
      <c r="C16" s="11" t="s">
        <v>178</v>
      </c>
      <c r="D16" s="11" t="s">
        <v>8</v>
      </c>
      <c r="E16" s="12" t="s">
        <v>179</v>
      </c>
      <c r="F16" s="5" t="s">
        <v>180</v>
      </c>
      <c r="G16" t="s">
        <v>11</v>
      </c>
    </row>
    <row r="17" ht="52" spans="1:7">
      <c r="A17" s="4">
        <v>16</v>
      </c>
      <c r="B17" s="4"/>
      <c r="C17" s="11" t="s">
        <v>181</v>
      </c>
      <c r="D17" s="11" t="s">
        <v>8</v>
      </c>
      <c r="E17" s="12" t="s">
        <v>182</v>
      </c>
      <c r="F17" s="5" t="s">
        <v>183</v>
      </c>
      <c r="G17" t="s">
        <v>11</v>
      </c>
    </row>
    <row r="18" ht="78" spans="1:7">
      <c r="A18" s="4">
        <v>17</v>
      </c>
      <c r="B18" s="4"/>
      <c r="C18" s="4" t="s">
        <v>184</v>
      </c>
      <c r="D18" s="4" t="s">
        <v>8</v>
      </c>
      <c r="E18" s="6" t="s">
        <v>185</v>
      </c>
      <c r="F18" s="5" t="s">
        <v>186</v>
      </c>
      <c r="G18" t="str">
        <f>_xlfn.DISPIMG("ID_D63DE6DEE9644EC08DE5E20888B1621C",1)</f>
        <v>=DISPIMG("ID_D63DE6DEE9644EC08DE5E20888B1621C",1)</v>
      </c>
    </row>
    <row r="19" ht="52" spans="1:7">
      <c r="A19" s="4">
        <v>18</v>
      </c>
      <c r="B19" s="4"/>
      <c r="C19" s="11" t="s">
        <v>187</v>
      </c>
      <c r="D19" s="11" t="s">
        <v>8</v>
      </c>
      <c r="E19" s="12" t="s">
        <v>188</v>
      </c>
      <c r="F19" s="5" t="s">
        <v>189</v>
      </c>
      <c r="G19" t="str">
        <f>_xlfn.DISPIMG("ID_6909EA7307AC461CA7E36E3FE3BA45AB",1)</f>
        <v>=DISPIMG("ID_6909EA7307AC461CA7E36E3FE3BA45AB",1)</v>
      </c>
    </row>
    <row r="20" ht="38.4" spans="1:7">
      <c r="A20" s="4">
        <v>19</v>
      </c>
      <c r="B20" s="4" t="s">
        <v>81</v>
      </c>
      <c r="C20" s="4" t="s">
        <v>82</v>
      </c>
      <c r="D20" s="4" t="s">
        <v>8</v>
      </c>
      <c r="E20" s="6" t="s">
        <v>83</v>
      </c>
      <c r="F20" s="5" t="s">
        <v>190</v>
      </c>
      <c r="G20" t="str">
        <f>_xlfn.DISPIMG("ID_F35C16CE6BA346F186F607925CAA4352",1)</f>
        <v>=DISPIMG("ID_F35C16CE6BA346F186F607925CAA4352",1)</v>
      </c>
    </row>
    <row r="21" ht="32.05" spans="1:7">
      <c r="A21" s="4">
        <v>20</v>
      </c>
      <c r="B21" s="4"/>
      <c r="C21" s="4" t="s">
        <v>85</v>
      </c>
      <c r="D21" s="4" t="s">
        <v>8</v>
      </c>
      <c r="E21" s="6" t="s">
        <v>191</v>
      </c>
      <c r="F21" s="5" t="s">
        <v>156</v>
      </c>
      <c r="G21" t="str">
        <f>_xlfn.DISPIMG("ID_69A9BD8352054435AA57CFBA243DAA53",1)</f>
        <v>=DISPIMG("ID_69A9BD8352054435AA57CFBA243DAA53",1)</v>
      </c>
    </row>
    <row r="22" ht="26" spans="1:7">
      <c r="A22" s="4">
        <v>21</v>
      </c>
      <c r="B22" s="4"/>
      <c r="C22" s="4" t="s">
        <v>94</v>
      </c>
      <c r="D22" s="4" t="s">
        <v>8</v>
      </c>
      <c r="E22" s="6" t="s">
        <v>192</v>
      </c>
      <c r="F22" s="5" t="s">
        <v>193</v>
      </c>
      <c r="G22" t="s">
        <v>76</v>
      </c>
    </row>
    <row r="23" ht="26" spans="1:7">
      <c r="A23" s="4">
        <v>22</v>
      </c>
      <c r="B23" s="4"/>
      <c r="C23" s="4" t="s">
        <v>97</v>
      </c>
      <c r="D23" s="4" t="s">
        <v>8</v>
      </c>
      <c r="E23" s="6" t="s">
        <v>194</v>
      </c>
      <c r="F23" s="5" t="s">
        <v>195</v>
      </c>
      <c r="G23" t="s">
        <v>76</v>
      </c>
    </row>
    <row r="24" ht="39" spans="1:6">
      <c r="A24" s="4">
        <v>23</v>
      </c>
      <c r="B24" s="4" t="s">
        <v>100</v>
      </c>
      <c r="C24" s="4" t="s">
        <v>101</v>
      </c>
      <c r="D24" s="4" t="s">
        <v>8</v>
      </c>
      <c r="E24" s="6" t="s">
        <v>196</v>
      </c>
      <c r="F24" s="7" t="s">
        <v>19</v>
      </c>
    </row>
    <row r="25" ht="26" spans="1:6">
      <c r="A25" s="4">
        <v>24</v>
      </c>
      <c r="B25" s="4"/>
      <c r="C25" s="4" t="s">
        <v>103</v>
      </c>
      <c r="D25" s="4" t="s">
        <v>8</v>
      </c>
      <c r="E25" s="6" t="s">
        <v>197</v>
      </c>
      <c r="F25" s="7" t="s">
        <v>19</v>
      </c>
    </row>
    <row r="26" ht="52" spans="1:7">
      <c r="A26" s="4">
        <v>25</v>
      </c>
      <c r="B26" s="4" t="s">
        <v>105</v>
      </c>
      <c r="C26" s="11" t="s">
        <v>106</v>
      </c>
      <c r="D26" s="11" t="s">
        <v>8</v>
      </c>
      <c r="E26" s="12" t="s">
        <v>107</v>
      </c>
      <c r="F26" s="5" t="s">
        <v>198</v>
      </c>
      <c r="G26" t="str">
        <f>_xlfn.DISPIMG("ID_4D4B1D212D944C54BD6EE7B982957F54",1)</f>
        <v>=DISPIMG("ID_4D4B1D212D944C54BD6EE7B982957F54",1)</v>
      </c>
    </row>
    <row r="27" ht="26" spans="1:6">
      <c r="A27" s="4">
        <v>26</v>
      </c>
      <c r="B27" s="4"/>
      <c r="C27" s="4" t="s">
        <v>118</v>
      </c>
      <c r="D27" s="4" t="s">
        <v>8</v>
      </c>
      <c r="E27" s="6" t="s">
        <v>119</v>
      </c>
      <c r="F27" s="7" t="s">
        <v>19</v>
      </c>
    </row>
    <row r="28" ht="52" spans="1:6">
      <c r="A28" s="4">
        <v>27</v>
      </c>
      <c r="B28" s="4" t="s">
        <v>120</v>
      </c>
      <c r="C28" s="4" t="s">
        <v>121</v>
      </c>
      <c r="D28" s="4" t="s">
        <v>8</v>
      </c>
      <c r="E28" s="6" t="s">
        <v>122</v>
      </c>
      <c r="F28" s="7" t="s">
        <v>19</v>
      </c>
    </row>
    <row r="29" ht="39" spans="1:6">
      <c r="A29" s="4">
        <v>28</v>
      </c>
      <c r="B29" s="4"/>
      <c r="C29" s="4" t="s">
        <v>123</v>
      </c>
      <c r="D29" s="4" t="s">
        <v>8</v>
      </c>
      <c r="E29" s="6" t="s">
        <v>124</v>
      </c>
      <c r="F29" s="7" t="s">
        <v>19</v>
      </c>
    </row>
    <row r="30" ht="39" spans="1:6">
      <c r="A30" s="4">
        <v>29</v>
      </c>
      <c r="B30" s="4"/>
      <c r="C30" s="4" t="s">
        <v>126</v>
      </c>
      <c r="D30" s="4" t="s">
        <v>8</v>
      </c>
      <c r="E30" s="6" t="s">
        <v>127</v>
      </c>
      <c r="F30" s="7" t="s">
        <v>19</v>
      </c>
    </row>
    <row r="31" spans="1:5">
      <c r="A31" s="16"/>
      <c r="B31" s="16"/>
      <c r="C31" s="16"/>
      <c r="D31" s="16"/>
      <c r="E31" s="16"/>
    </row>
  </sheetData>
  <mergeCells count="8">
    <mergeCell ref="B3:B4"/>
    <mergeCell ref="B8:B12"/>
    <mergeCell ref="B13:B19"/>
    <mergeCell ref="B20:B23"/>
    <mergeCell ref="B24:B25"/>
    <mergeCell ref="B26:B27"/>
    <mergeCell ref="B28:B30"/>
    <mergeCell ref="C8:C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topLeftCell="H1" workbookViewId="0">
      <pane ySplit="1" topLeftCell="A40" activePane="bottomLeft" state="frozen"/>
      <selection/>
      <selection pane="bottomLeft" activeCell="N51" sqref="N51"/>
    </sheetView>
  </sheetViews>
  <sheetFormatPr defaultColWidth="9" defaultRowHeight="14"/>
  <cols>
    <col min="5" max="5" width="34.5" customWidth="1"/>
    <col min="6" max="6" width="29.6909090909091" style="1" customWidth="1"/>
    <col min="7" max="7" width="29.2636363636364" customWidth="1"/>
    <col min="8" max="8" width="29.5818181818182" customWidth="1"/>
    <col min="9" max="9" width="31.8727272727273" customWidth="1"/>
    <col min="10" max="10" width="28.8727272727273" customWidth="1"/>
    <col min="11" max="11" width="27.7090909090909" style="1" customWidth="1"/>
    <col min="12" max="12" width="26.7727272727273" customWidth="1"/>
    <col min="13" max="17" width="13.6363636363636"/>
  </cols>
  <sheetData>
    <row r="1" spans="1:12">
      <c r="A1" s="2" t="s">
        <v>0</v>
      </c>
      <c r="B1" s="2" t="s">
        <v>129</v>
      </c>
      <c r="C1" s="2" t="s">
        <v>130</v>
      </c>
      <c r="D1" s="2" t="s">
        <v>3</v>
      </c>
      <c r="E1" s="3" t="s">
        <v>4</v>
      </c>
      <c r="F1" s="2" t="s">
        <v>199</v>
      </c>
      <c r="G1" s="2" t="s">
        <v>200</v>
      </c>
      <c r="H1" s="2" t="s">
        <v>201</v>
      </c>
      <c r="I1" s="2" t="s">
        <v>202</v>
      </c>
      <c r="J1" s="2" t="s">
        <v>203</v>
      </c>
      <c r="K1" s="2" t="s">
        <v>204</v>
      </c>
      <c r="L1" s="2" t="s">
        <v>205</v>
      </c>
    </row>
    <row r="2" ht="78" spans="1:12">
      <c r="A2" s="4">
        <v>1</v>
      </c>
      <c r="B2" s="4" t="s">
        <v>7</v>
      </c>
      <c r="C2" s="4"/>
      <c r="D2" s="4" t="s">
        <v>8</v>
      </c>
      <c r="E2" s="5" t="s">
        <v>9</v>
      </c>
      <c r="F2" s="5" t="s">
        <v>206</v>
      </c>
      <c r="G2" s="5" t="s">
        <v>207</v>
      </c>
      <c r="H2" s="5" t="s">
        <v>207</v>
      </c>
      <c r="I2" s="5" t="s">
        <v>207</v>
      </c>
      <c r="J2" s="5" t="s">
        <v>206</v>
      </c>
      <c r="K2" s="5" t="s">
        <v>208</v>
      </c>
      <c r="L2" s="5" t="s">
        <v>207</v>
      </c>
    </row>
    <row r="3" ht="143" spans="1:18">
      <c r="A3" s="4">
        <v>2</v>
      </c>
      <c r="B3" s="4" t="s">
        <v>12</v>
      </c>
      <c r="C3" s="4" t="s">
        <v>13</v>
      </c>
      <c r="D3" s="4" t="s">
        <v>8</v>
      </c>
      <c r="E3" s="6" t="s">
        <v>133</v>
      </c>
      <c r="F3" s="5" t="s">
        <v>209</v>
      </c>
      <c r="G3" s="7" t="s">
        <v>19</v>
      </c>
      <c r="H3" s="6" t="s">
        <v>209</v>
      </c>
      <c r="I3" s="6" t="s">
        <v>210</v>
      </c>
      <c r="J3" s="6" t="s">
        <v>211</v>
      </c>
      <c r="K3" s="6" t="s">
        <v>212</v>
      </c>
      <c r="L3" s="13" t="s">
        <v>213</v>
      </c>
      <c r="M3" t="str">
        <f>_xlfn.DISPIMG("ID_7271E5CC6CA64703BBDA42BB99C689D8",1)</f>
        <v>=DISPIMG("ID_7271E5CC6CA64703BBDA42BB99C689D8",1)</v>
      </c>
      <c r="N3" t="str">
        <f>_xlfn.DISPIMG("ID_9A558AE928AC4EC8B1B8844C4E6D95CA",1)</f>
        <v>=DISPIMG("ID_9A558AE928AC4EC8B1B8844C4E6D95CA",1)</v>
      </c>
      <c r="O3" s="17" t="s">
        <v>214</v>
      </c>
      <c r="P3" s="17" t="s">
        <v>215</v>
      </c>
      <c r="Q3" s="21" t="s">
        <v>216</v>
      </c>
      <c r="R3" s="17" t="s">
        <v>217</v>
      </c>
    </row>
    <row r="4" ht="39" spans="1:12">
      <c r="A4" s="4">
        <v>3</v>
      </c>
      <c r="B4" s="4"/>
      <c r="C4" s="8" t="s">
        <v>20</v>
      </c>
      <c r="D4" s="8" t="s">
        <v>17</v>
      </c>
      <c r="E4" s="9" t="s">
        <v>21</v>
      </c>
      <c r="F4" s="5" t="s">
        <v>19</v>
      </c>
      <c r="G4" s="5" t="s">
        <v>19</v>
      </c>
      <c r="H4" s="6" t="s">
        <v>19</v>
      </c>
      <c r="I4" s="6" t="s">
        <v>19</v>
      </c>
      <c r="J4" s="6" t="s">
        <v>19</v>
      </c>
      <c r="K4" s="6" t="s">
        <v>19</v>
      </c>
      <c r="L4" s="7" t="s">
        <v>19</v>
      </c>
    </row>
    <row r="5" ht="26" spans="1:12">
      <c r="A5" s="4">
        <v>4</v>
      </c>
      <c r="B5" s="4" t="s">
        <v>166</v>
      </c>
      <c r="C5" s="4" t="s">
        <v>23</v>
      </c>
      <c r="D5" s="4" t="s">
        <v>8</v>
      </c>
      <c r="E5" s="6" t="s">
        <v>24</v>
      </c>
      <c r="F5" s="5" t="s">
        <v>19</v>
      </c>
      <c r="G5" s="5" t="s">
        <v>19</v>
      </c>
      <c r="H5" s="6" t="s">
        <v>19</v>
      </c>
      <c r="I5" s="6" t="s">
        <v>19</v>
      </c>
      <c r="J5" s="6" t="s">
        <v>19</v>
      </c>
      <c r="K5" s="6" t="s">
        <v>19</v>
      </c>
      <c r="L5" s="7" t="s">
        <v>19</v>
      </c>
    </row>
    <row r="6" ht="26" spans="1:12">
      <c r="A6" s="4">
        <v>5</v>
      </c>
      <c r="B6" s="4" t="s">
        <v>30</v>
      </c>
      <c r="C6" s="4" t="s">
        <v>31</v>
      </c>
      <c r="D6" s="4" t="s">
        <v>8</v>
      </c>
      <c r="E6" s="10" t="s">
        <v>32</v>
      </c>
      <c r="F6" s="5" t="s">
        <v>19</v>
      </c>
      <c r="G6" s="5" t="s">
        <v>19</v>
      </c>
      <c r="H6" s="6" t="s">
        <v>19</v>
      </c>
      <c r="I6" s="6" t="s">
        <v>19</v>
      </c>
      <c r="J6" s="6" t="s">
        <v>19</v>
      </c>
      <c r="K6" s="6" t="s">
        <v>19</v>
      </c>
      <c r="L6" s="7" t="s">
        <v>19</v>
      </c>
    </row>
    <row r="7" ht="56" spans="1:13">
      <c r="A7" s="4">
        <v>6</v>
      </c>
      <c r="B7" s="4"/>
      <c r="C7" s="4" t="s">
        <v>33</v>
      </c>
      <c r="D7" s="4" t="s">
        <v>8</v>
      </c>
      <c r="E7" s="10" t="s">
        <v>34</v>
      </c>
      <c r="F7" s="5" t="s">
        <v>19</v>
      </c>
      <c r="G7" s="5" t="s">
        <v>19</v>
      </c>
      <c r="H7" s="6" t="s">
        <v>218</v>
      </c>
      <c r="I7" s="6" t="s">
        <v>19</v>
      </c>
      <c r="J7" s="6" t="s">
        <v>19</v>
      </c>
      <c r="K7" s="6" t="s">
        <v>19</v>
      </c>
      <c r="L7" s="7" t="s">
        <v>19</v>
      </c>
      <c r="M7" s="17" t="s">
        <v>219</v>
      </c>
    </row>
    <row r="8" ht="65" spans="1:14">
      <c r="A8" s="4">
        <v>7</v>
      </c>
      <c r="B8" s="4" t="s">
        <v>35</v>
      </c>
      <c r="C8" s="4" t="s">
        <v>36</v>
      </c>
      <c r="D8" s="11" t="s">
        <v>8</v>
      </c>
      <c r="E8" s="12" t="s">
        <v>37</v>
      </c>
      <c r="F8" s="13" t="s">
        <v>220</v>
      </c>
      <c r="G8" s="13" t="s">
        <v>220</v>
      </c>
      <c r="H8" s="13" t="s">
        <v>220</v>
      </c>
      <c r="I8" s="13" t="s">
        <v>220</v>
      </c>
      <c r="J8" s="13" t="s">
        <v>220</v>
      </c>
      <c r="K8" s="13" t="s">
        <v>220</v>
      </c>
      <c r="L8" s="13" t="s">
        <v>220</v>
      </c>
      <c r="M8" s="18" t="s">
        <v>11</v>
      </c>
      <c r="N8" s="19"/>
    </row>
    <row r="9" ht="39" spans="1:12">
      <c r="A9" s="4">
        <v>8</v>
      </c>
      <c r="B9" s="4"/>
      <c r="C9" s="4"/>
      <c r="D9" s="8" t="s">
        <v>17</v>
      </c>
      <c r="E9" s="14" t="s">
        <v>39</v>
      </c>
      <c r="F9" s="5" t="s">
        <v>19</v>
      </c>
      <c r="G9" s="5" t="s">
        <v>19</v>
      </c>
      <c r="H9" s="5" t="s">
        <v>19</v>
      </c>
      <c r="I9" s="5" t="s">
        <v>19</v>
      </c>
      <c r="J9" s="5" t="s">
        <v>19</v>
      </c>
      <c r="K9" s="5" t="s">
        <v>19</v>
      </c>
      <c r="L9" s="7" t="s">
        <v>19</v>
      </c>
    </row>
    <row r="10" ht="39" spans="1:12">
      <c r="A10" s="4">
        <v>9</v>
      </c>
      <c r="B10" s="4"/>
      <c r="C10" s="8" t="s">
        <v>40</v>
      </c>
      <c r="D10" s="8" t="s">
        <v>17</v>
      </c>
      <c r="E10" s="14" t="s">
        <v>41</v>
      </c>
      <c r="F10" s="5" t="s">
        <v>19</v>
      </c>
      <c r="G10" s="5" t="s">
        <v>19</v>
      </c>
      <c r="H10" s="5" t="s">
        <v>19</v>
      </c>
      <c r="I10" s="5" t="s">
        <v>19</v>
      </c>
      <c r="J10" s="5" t="s">
        <v>19</v>
      </c>
      <c r="K10" s="5" t="s">
        <v>19</v>
      </c>
      <c r="L10" s="7" t="s">
        <v>19</v>
      </c>
    </row>
    <row r="11" ht="52" spans="1:17">
      <c r="A11" s="4">
        <v>10</v>
      </c>
      <c r="B11" s="4"/>
      <c r="C11" s="4" t="s">
        <v>42</v>
      </c>
      <c r="D11" s="4" t="s">
        <v>8</v>
      </c>
      <c r="E11" s="5" t="s">
        <v>140</v>
      </c>
      <c r="F11" s="5" t="s">
        <v>44</v>
      </c>
      <c r="G11" s="5" t="s">
        <v>44</v>
      </c>
      <c r="H11" s="5" t="s">
        <v>44</v>
      </c>
      <c r="I11" s="13" t="s">
        <v>44</v>
      </c>
      <c r="J11" s="5" t="s">
        <v>44</v>
      </c>
      <c r="K11" s="5" t="s">
        <v>44</v>
      </c>
      <c r="L11" s="5" t="s">
        <v>221</v>
      </c>
      <c r="M11" t="str">
        <f>_xlfn.DISPIMG("ID_EF7EA582D0454412AAE39C300438D0E7",1)</f>
        <v>=DISPIMG("ID_EF7EA582D0454412AAE39C300438D0E7",1)</v>
      </c>
      <c r="N11" t="str">
        <f>_xlfn.DISPIMG("ID_99DAA5E59B18492287C4873566143DE7",1)</f>
        <v>=DISPIMG("ID_99DAA5E59B18492287C4873566143DE7",1)</v>
      </c>
      <c r="O11" t="str">
        <f>_xlfn.DISPIMG("ID_3F9C228CC72B4520B0FE990A85C2C4DE",1)</f>
        <v>=DISPIMG("ID_3F9C228CC72B4520B0FE990A85C2C4DE",1)</v>
      </c>
      <c r="P11" t="str">
        <f>_xlfn.DISPIMG("ID_831C9961B8C14FA0BFFD2798B806AB4D",1)</f>
        <v>=DISPIMG("ID_831C9961B8C14FA0BFFD2798B806AB4D",1)</v>
      </c>
      <c r="Q11" t="str">
        <f>_xlfn.DISPIMG("ID_34E2FDB8AA1E458D9181159A0E65DBF5",1)</f>
        <v>=DISPIMG("ID_34E2FDB8AA1E458D9181159A0E65DBF5",1)</v>
      </c>
    </row>
    <row r="12" ht="39" spans="1:12">
      <c r="A12" s="4">
        <v>11</v>
      </c>
      <c r="B12" s="4"/>
      <c r="C12" s="8" t="s">
        <v>45</v>
      </c>
      <c r="D12" s="8" t="s">
        <v>17</v>
      </c>
      <c r="E12" s="14" t="s">
        <v>46</v>
      </c>
      <c r="F12" s="5" t="s">
        <v>19</v>
      </c>
      <c r="G12" s="7" t="s">
        <v>19</v>
      </c>
      <c r="H12" s="5" t="s">
        <v>19</v>
      </c>
      <c r="I12" s="5" t="s">
        <v>19</v>
      </c>
      <c r="J12" s="5" t="s">
        <v>19</v>
      </c>
      <c r="K12" s="5" t="s">
        <v>19</v>
      </c>
      <c r="L12" s="7" t="s">
        <v>19</v>
      </c>
    </row>
    <row r="13" ht="39" spans="1:12">
      <c r="A13" s="4">
        <v>12</v>
      </c>
      <c r="B13" s="4"/>
      <c r="C13" s="8" t="s">
        <v>47</v>
      </c>
      <c r="D13" s="8" t="s">
        <v>17</v>
      </c>
      <c r="E13" s="14" t="s">
        <v>48</v>
      </c>
      <c r="F13" s="5" t="s">
        <v>19</v>
      </c>
      <c r="G13" s="7" t="s">
        <v>19</v>
      </c>
      <c r="H13" s="5" t="s">
        <v>19</v>
      </c>
      <c r="I13" s="5" t="s">
        <v>19</v>
      </c>
      <c r="J13" s="5" t="s">
        <v>19</v>
      </c>
      <c r="K13" s="5" t="s">
        <v>19</v>
      </c>
      <c r="L13" s="7" t="s">
        <v>19</v>
      </c>
    </row>
    <row r="14" ht="117" spans="1:15">
      <c r="A14" s="4">
        <v>13</v>
      </c>
      <c r="B14" s="4" t="s">
        <v>49</v>
      </c>
      <c r="C14" s="11" t="s">
        <v>50</v>
      </c>
      <c r="D14" s="11" t="s">
        <v>8</v>
      </c>
      <c r="E14" s="12" t="s">
        <v>141</v>
      </c>
      <c r="F14" s="13" t="s">
        <v>171</v>
      </c>
      <c r="G14" s="13" t="s">
        <v>171</v>
      </c>
      <c r="H14" s="15" t="s">
        <v>222</v>
      </c>
      <c r="I14" s="15" t="s">
        <v>223</v>
      </c>
      <c r="J14" s="15" t="s">
        <v>224</v>
      </c>
      <c r="K14" s="13" t="s">
        <v>171</v>
      </c>
      <c r="L14" s="13" t="s">
        <v>171</v>
      </c>
      <c r="M14" s="20" t="s">
        <v>225</v>
      </c>
      <c r="N14" s="19" t="str">
        <f>_xlfn.DISPIMG("ID_BF1E6FB97FDD4B67B0305F2B92F41F8B",1)</f>
        <v>=DISPIMG("ID_BF1E6FB97FDD4B67B0305F2B92F41F8B",1)</v>
      </c>
      <c r="O14" s="17" t="s">
        <v>226</v>
      </c>
    </row>
    <row r="15" ht="65" spans="1:14">
      <c r="A15" s="4">
        <v>14</v>
      </c>
      <c r="B15" s="4"/>
      <c r="C15" s="11" t="s">
        <v>53</v>
      </c>
      <c r="D15" s="11" t="s">
        <v>8</v>
      </c>
      <c r="E15" s="12" t="s">
        <v>54</v>
      </c>
      <c r="F15" s="13" t="s">
        <v>227</v>
      </c>
      <c r="G15" s="13" t="s">
        <v>227</v>
      </c>
      <c r="H15" s="15" t="s">
        <v>227</v>
      </c>
      <c r="I15" s="13" t="s">
        <v>227</v>
      </c>
      <c r="J15" s="13" t="s">
        <v>227</v>
      </c>
      <c r="K15" s="13" t="s">
        <v>227</v>
      </c>
      <c r="L15" s="13" t="s">
        <v>227</v>
      </c>
      <c r="M15" s="18" t="s">
        <v>11</v>
      </c>
      <c r="N15" s="18"/>
    </row>
    <row r="16" ht="117" spans="1:16">
      <c r="A16" s="4">
        <v>15</v>
      </c>
      <c r="B16" s="4"/>
      <c r="C16" s="11" t="s">
        <v>56</v>
      </c>
      <c r="D16" s="11" t="s">
        <v>8</v>
      </c>
      <c r="E16" s="12" t="s">
        <v>57</v>
      </c>
      <c r="F16" s="5" t="s">
        <v>228</v>
      </c>
      <c r="G16" s="5" t="s">
        <v>229</v>
      </c>
      <c r="H16" s="6" t="s">
        <v>229</v>
      </c>
      <c r="I16" s="5" t="s">
        <v>230</v>
      </c>
      <c r="J16" s="5" t="s">
        <v>229</v>
      </c>
      <c r="K16" s="6" t="s">
        <v>231</v>
      </c>
      <c r="L16" s="5" t="s">
        <v>232</v>
      </c>
      <c r="M16" t="str">
        <f>_xlfn.DISPIMG("ID_B618FE46E72D45D6BFF55FEE62D5B852",1)</f>
        <v>=DISPIMG("ID_B618FE46E72D45D6BFF55FEE62D5B852",1)</v>
      </c>
      <c r="N16" t="str">
        <f>_xlfn.DISPIMG("ID_004E3BC9CD184AE1AD65B826D6FD9C98",1)</f>
        <v>=DISPIMG("ID_004E3BC9CD184AE1AD65B826D6FD9C98",1)</v>
      </c>
      <c r="O16" t="str">
        <f>_xlfn.DISPIMG("ID_CCC4B5BEA5C64BE5AB484BD354D10B9F",1)</f>
        <v>=DISPIMG("ID_CCC4B5BEA5C64BE5AB484BD354D10B9F",1)</v>
      </c>
      <c r="P16" s="17" t="s">
        <v>233</v>
      </c>
    </row>
    <row r="17" ht="91" spans="1:14">
      <c r="A17" s="4">
        <v>16</v>
      </c>
      <c r="B17" s="4"/>
      <c r="C17" s="11" t="s">
        <v>59</v>
      </c>
      <c r="D17" s="11" t="s">
        <v>8</v>
      </c>
      <c r="E17" s="12" t="s">
        <v>60</v>
      </c>
      <c r="F17" s="5" t="s">
        <v>234</v>
      </c>
      <c r="G17" s="5" t="s">
        <v>234</v>
      </c>
      <c r="H17" s="5" t="s">
        <v>234</v>
      </c>
      <c r="I17" s="5" t="s">
        <v>234</v>
      </c>
      <c r="J17" s="6" t="s">
        <v>235</v>
      </c>
      <c r="K17" s="6" t="s">
        <v>235</v>
      </c>
      <c r="L17" s="5" t="s">
        <v>234</v>
      </c>
      <c r="M17" t="str">
        <f>_xlfn.DISPIMG("ID_2619DAC904834C70905388CDC87D764D",1)</f>
        <v>=DISPIMG("ID_2619DAC904834C70905388CDC87D764D",1)</v>
      </c>
      <c r="N17" s="17" t="s">
        <v>236</v>
      </c>
    </row>
    <row r="18" ht="65" spans="1:13">
      <c r="A18" s="4">
        <v>17</v>
      </c>
      <c r="B18" s="4"/>
      <c r="C18" s="11" t="s">
        <v>62</v>
      </c>
      <c r="D18" s="11" t="s">
        <v>8</v>
      </c>
      <c r="E18" s="12" t="s">
        <v>63</v>
      </c>
      <c r="F18" s="5" t="s">
        <v>237</v>
      </c>
      <c r="G18" s="5" t="s">
        <v>237</v>
      </c>
      <c r="H18" s="5" t="s">
        <v>237</v>
      </c>
      <c r="I18" s="5" t="s">
        <v>237</v>
      </c>
      <c r="J18" s="5" t="s">
        <v>237</v>
      </c>
      <c r="K18" s="6" t="s">
        <v>237</v>
      </c>
      <c r="L18" s="5" t="s">
        <v>237</v>
      </c>
      <c r="M18" t="s">
        <v>11</v>
      </c>
    </row>
    <row r="19" ht="56" spans="1:15">
      <c r="A19" s="4">
        <v>18</v>
      </c>
      <c r="B19" s="4"/>
      <c r="C19" s="4" t="s">
        <v>65</v>
      </c>
      <c r="D19" s="4" t="s">
        <v>8</v>
      </c>
      <c r="E19" s="6" t="s">
        <v>66</v>
      </c>
      <c r="F19" s="5" t="s">
        <v>238</v>
      </c>
      <c r="G19" s="7" t="s">
        <v>19</v>
      </c>
      <c r="H19" s="5" t="s">
        <v>19</v>
      </c>
      <c r="I19" s="6" t="s">
        <v>239</v>
      </c>
      <c r="J19" s="5" t="s">
        <v>19</v>
      </c>
      <c r="K19" s="6" t="s">
        <v>240</v>
      </c>
      <c r="L19" s="7" t="s">
        <v>19</v>
      </c>
      <c r="M19" s="17" t="s">
        <v>241</v>
      </c>
      <c r="N19" s="17" t="s">
        <v>242</v>
      </c>
      <c r="O19" s="17" t="s">
        <v>243</v>
      </c>
    </row>
    <row r="20" ht="169" spans="1:16">
      <c r="A20" s="4">
        <v>19</v>
      </c>
      <c r="B20" s="4"/>
      <c r="C20" s="11" t="s">
        <v>68</v>
      </c>
      <c r="D20" s="11" t="s">
        <v>8</v>
      </c>
      <c r="E20" s="12" t="s">
        <v>244</v>
      </c>
      <c r="F20" s="5" t="s">
        <v>115</v>
      </c>
      <c r="G20" s="5" t="s">
        <v>245</v>
      </c>
      <c r="H20" s="5" t="s">
        <v>246</v>
      </c>
      <c r="I20" s="6" t="s">
        <v>247</v>
      </c>
      <c r="J20" s="6" t="s">
        <v>248</v>
      </c>
      <c r="K20" s="6" t="s">
        <v>249</v>
      </c>
      <c r="L20" s="5" t="s">
        <v>245</v>
      </c>
      <c r="M20" t="str">
        <f>_xlfn.DISPIMG("ID_AF6FEA0A39A542BEAD47B2505128DC08",1)</f>
        <v>=DISPIMG("ID_AF6FEA0A39A542BEAD47B2505128DC08",1)</v>
      </c>
      <c r="N20" t="str">
        <f>_xlfn.DISPIMG("ID_283F25FD1BFD42F69B428E66A678807F",1)</f>
        <v>=DISPIMG("ID_283F25FD1BFD42F69B428E66A678807F",1)</v>
      </c>
      <c r="O20" s="17" t="s">
        <v>250</v>
      </c>
      <c r="P20" t="str">
        <f>_xlfn.DISPIMG("ID_1E7A07A13976427EBC45553FD66C21AF",1)</f>
        <v>=DISPIMG("ID_1E7A07A13976427EBC45553FD66C21AF",1)</v>
      </c>
    </row>
    <row r="21" ht="26" spans="1:13">
      <c r="A21" s="4">
        <v>20</v>
      </c>
      <c r="B21" s="4"/>
      <c r="C21" s="4" t="s">
        <v>70</v>
      </c>
      <c r="D21" s="4" t="s">
        <v>8</v>
      </c>
      <c r="E21" s="6" t="s">
        <v>251</v>
      </c>
      <c r="F21" s="5" t="s">
        <v>252</v>
      </c>
      <c r="G21" s="7" t="s">
        <v>19</v>
      </c>
      <c r="H21" s="5" t="s">
        <v>19</v>
      </c>
      <c r="I21" s="5" t="s">
        <v>19</v>
      </c>
      <c r="J21" s="5" t="s">
        <v>19</v>
      </c>
      <c r="K21" s="5" t="s">
        <v>19</v>
      </c>
      <c r="L21" s="7" t="s">
        <v>19</v>
      </c>
      <c r="M21" t="str">
        <f>_xlfn.DISPIMG("ID_0418B09FBD504EF3A6D0356D6BABFC4C",1)</f>
        <v>=DISPIMG("ID_0418B09FBD504EF3A6D0356D6BABFC4C",1)</v>
      </c>
    </row>
    <row r="22" ht="78" spans="1:16">
      <c r="A22" s="4">
        <v>21</v>
      </c>
      <c r="B22" s="4"/>
      <c r="C22" s="4" t="s">
        <v>253</v>
      </c>
      <c r="D22" s="4" t="s">
        <v>8</v>
      </c>
      <c r="E22" s="6" t="s">
        <v>254</v>
      </c>
      <c r="F22" s="5" t="s">
        <v>19</v>
      </c>
      <c r="G22" s="5" t="s">
        <v>255</v>
      </c>
      <c r="H22" s="5" t="s">
        <v>19</v>
      </c>
      <c r="I22" s="6" t="s">
        <v>256</v>
      </c>
      <c r="J22" s="6" t="s">
        <v>257</v>
      </c>
      <c r="K22" s="5" t="s">
        <v>19</v>
      </c>
      <c r="L22" s="13" t="s">
        <v>258</v>
      </c>
      <c r="M22" t="str">
        <f>_xlfn.DISPIMG("ID_622903DF5BD749DCA5FAE8CAAEA3967B",1)</f>
        <v>=DISPIMG("ID_622903DF5BD749DCA5FAE8CAAEA3967B",1)</v>
      </c>
      <c r="N22" t="str">
        <f>_xlfn.DISPIMG("ID_CF4CCC0914D24D949AB9B92B9D807331",1)</f>
        <v>=DISPIMG("ID_CF4CCC0914D24D949AB9B92B9D807331",1)</v>
      </c>
      <c r="O22" s="17" t="s">
        <v>259</v>
      </c>
      <c r="P22" s="17" t="s">
        <v>260</v>
      </c>
    </row>
    <row r="23" ht="39" spans="1:13">
      <c r="A23" s="4">
        <v>22</v>
      </c>
      <c r="B23" s="4"/>
      <c r="C23" s="4" t="s">
        <v>261</v>
      </c>
      <c r="D23" s="4" t="s">
        <v>8</v>
      </c>
      <c r="E23" s="6" t="s">
        <v>262</v>
      </c>
      <c r="F23" s="5" t="s">
        <v>19</v>
      </c>
      <c r="G23" s="7" t="s">
        <v>19</v>
      </c>
      <c r="H23" s="5" t="s">
        <v>19</v>
      </c>
      <c r="I23" s="6" t="s">
        <v>263</v>
      </c>
      <c r="J23" s="5" t="s">
        <v>19</v>
      </c>
      <c r="K23" s="5" t="s">
        <v>19</v>
      </c>
      <c r="L23" s="7" t="s">
        <v>19</v>
      </c>
      <c r="M23" t="str">
        <f>_xlfn.DISPIMG("ID_568E2228562C41E9B299ABCAB9C2955D",1)</f>
        <v>=DISPIMG("ID_568E2228562C41E9B299ABCAB9C2955D",1)</v>
      </c>
    </row>
    <row r="24" ht="104" spans="1:15">
      <c r="A24" s="4">
        <v>23</v>
      </c>
      <c r="B24" s="4"/>
      <c r="C24" s="11" t="s">
        <v>264</v>
      </c>
      <c r="D24" s="11" t="s">
        <v>8</v>
      </c>
      <c r="E24" s="12" t="s">
        <v>265</v>
      </c>
      <c r="F24" s="5" t="s">
        <v>266</v>
      </c>
      <c r="G24" s="5" t="s">
        <v>266</v>
      </c>
      <c r="H24" s="6" t="s">
        <v>267</v>
      </c>
      <c r="I24" s="6" t="s">
        <v>268</v>
      </c>
      <c r="J24" s="6" t="s">
        <v>269</v>
      </c>
      <c r="K24" s="6" t="s">
        <v>266</v>
      </c>
      <c r="L24" s="5" t="s">
        <v>266</v>
      </c>
      <c r="M24" t="str">
        <f>_xlfn.DISPIMG("ID_3C6462CB6CFC49DAA48D5BCC1967CC4A",1)</f>
        <v>=DISPIMG("ID_3C6462CB6CFC49DAA48D5BCC1967CC4A",1)</v>
      </c>
      <c r="N24" t="str">
        <f>_xlfn.DISPIMG("ID_1F2651B5484D440E9840AD166EF32802",1)</f>
        <v>=DISPIMG("ID_1F2651B5484D440E9840AD166EF32802",1)</v>
      </c>
      <c r="O24" t="str">
        <f>_xlfn.DISPIMG("ID_6E72D4EF952E4455B59ECA2AD2C5EFCA",1)</f>
        <v>=DISPIMG("ID_6E72D4EF952E4455B59ECA2AD2C5EFCA",1)</v>
      </c>
    </row>
    <row r="25" ht="26" spans="1:13">
      <c r="A25" s="4">
        <v>24</v>
      </c>
      <c r="B25" s="4" t="s">
        <v>81</v>
      </c>
      <c r="C25" s="4" t="s">
        <v>82</v>
      </c>
      <c r="D25" s="4" t="s">
        <v>8</v>
      </c>
      <c r="E25" s="6" t="s">
        <v>83</v>
      </c>
      <c r="F25" s="5" t="s">
        <v>270</v>
      </c>
      <c r="G25" s="5" t="s">
        <v>270</v>
      </c>
      <c r="H25" s="5" t="s">
        <v>19</v>
      </c>
      <c r="I25" s="6" t="s">
        <v>271</v>
      </c>
      <c r="J25" s="6" t="s">
        <v>271</v>
      </c>
      <c r="K25" s="6" t="s">
        <v>271</v>
      </c>
      <c r="L25" s="7" t="s">
        <v>19</v>
      </c>
      <c r="M25" t="s">
        <v>11</v>
      </c>
    </row>
    <row r="26" ht="34.2" spans="1:17">
      <c r="A26" s="4">
        <v>25</v>
      </c>
      <c r="B26" s="4"/>
      <c r="C26" s="4" t="s">
        <v>85</v>
      </c>
      <c r="D26" s="4" t="s">
        <v>8</v>
      </c>
      <c r="E26" s="6" t="s">
        <v>86</v>
      </c>
      <c r="F26" s="5" t="s">
        <v>156</v>
      </c>
      <c r="G26" s="5" t="s">
        <v>156</v>
      </c>
      <c r="H26" s="5" t="s">
        <v>19</v>
      </c>
      <c r="I26" s="6" t="s">
        <v>156</v>
      </c>
      <c r="J26" s="6" t="s">
        <v>156</v>
      </c>
      <c r="K26" s="6" t="s">
        <v>156</v>
      </c>
      <c r="L26" s="7" t="s">
        <v>19</v>
      </c>
      <c r="M26" t="str">
        <f>_xlfn.DISPIMG("ID_F78A05773D724A24B2C0EBFFD7E871D2",1)</f>
        <v>=DISPIMG("ID_F78A05773D724A24B2C0EBFFD7E871D2",1)</v>
      </c>
      <c r="N26" t="str">
        <f>_xlfn.DISPIMG("ID_F0DE1B287ECB4767A6D56C2DD7FF8A47",1)</f>
        <v>=DISPIMG("ID_F0DE1B287ECB4767A6D56C2DD7FF8A47",1)</v>
      </c>
      <c r="O26" t="str">
        <f>_xlfn.DISPIMG("ID_AC9DC4B947B54BC1A41CE05BF571D25E",1)</f>
        <v>=DISPIMG("ID_AC9DC4B947B54BC1A41CE05BF571D25E",1)</v>
      </c>
      <c r="P26" t="str">
        <f>_xlfn.DISPIMG("ID_9E258EB15A924D40A9B59661CC8C9745",1)</f>
        <v>=DISPIMG("ID_9E258EB15A924D40A9B59661CC8C9745",1)</v>
      </c>
      <c r="Q26" t="str">
        <f>_xlfn.DISPIMG("ID_ABF5AB84CF08407EAA279CF4B76BB4F6",1)</f>
        <v>=DISPIMG("ID_ABF5AB84CF08407EAA279CF4B76BB4F6",1)</v>
      </c>
    </row>
    <row r="27" ht="26" spans="1:13">
      <c r="A27" s="4">
        <v>26</v>
      </c>
      <c r="B27" s="4"/>
      <c r="C27" s="4" t="s">
        <v>88</v>
      </c>
      <c r="D27" s="4" t="s">
        <v>8</v>
      </c>
      <c r="E27" s="6" t="s">
        <v>89</v>
      </c>
      <c r="F27" s="5" t="s">
        <v>19</v>
      </c>
      <c r="G27" s="7" t="s">
        <v>19</v>
      </c>
      <c r="H27" s="5" t="s">
        <v>19</v>
      </c>
      <c r="I27" s="6" t="s">
        <v>272</v>
      </c>
      <c r="J27" s="5" t="s">
        <v>19</v>
      </c>
      <c r="K27" s="5" t="s">
        <v>19</v>
      </c>
      <c r="L27" s="7" t="s">
        <v>19</v>
      </c>
      <c r="M27" t="str">
        <f>_xlfn.DISPIMG("ID_123B6A2995F7442881A2552A9A1CB855",1)</f>
        <v>=DISPIMG("ID_123B6A2995F7442881A2552A9A1CB855",1)</v>
      </c>
    </row>
    <row r="28" ht="39" spans="1:12">
      <c r="A28" s="4">
        <v>27</v>
      </c>
      <c r="B28" s="4"/>
      <c r="C28" s="4" t="s">
        <v>91</v>
      </c>
      <c r="D28" s="4" t="s">
        <v>8</v>
      </c>
      <c r="E28" s="6" t="s">
        <v>92</v>
      </c>
      <c r="F28" s="5" t="s">
        <v>19</v>
      </c>
      <c r="G28" s="7" t="s">
        <v>19</v>
      </c>
      <c r="H28" s="5" t="s">
        <v>19</v>
      </c>
      <c r="I28" s="5" t="s">
        <v>19</v>
      </c>
      <c r="J28" s="5" t="s">
        <v>19</v>
      </c>
      <c r="K28" s="5" t="s">
        <v>19</v>
      </c>
      <c r="L28" s="7" t="s">
        <v>19</v>
      </c>
    </row>
    <row r="29" ht="39" spans="1:13">
      <c r="A29" s="4">
        <v>28</v>
      </c>
      <c r="B29" s="4"/>
      <c r="C29" s="4" t="s">
        <v>94</v>
      </c>
      <c r="D29" s="4" t="s">
        <v>8</v>
      </c>
      <c r="E29" s="6" t="s">
        <v>95</v>
      </c>
      <c r="F29" s="5" t="s">
        <v>19</v>
      </c>
      <c r="G29" s="7" t="s">
        <v>19</v>
      </c>
      <c r="H29" s="5" t="s">
        <v>19</v>
      </c>
      <c r="I29" s="6" t="s">
        <v>273</v>
      </c>
      <c r="J29" s="5" t="s">
        <v>19</v>
      </c>
      <c r="K29" s="5" t="s">
        <v>19</v>
      </c>
      <c r="L29" s="7" t="s">
        <v>19</v>
      </c>
      <c r="M29" t="str">
        <f>_xlfn.DISPIMG("ID_B3A2862C0627498690BB0E2C261357A7",1)</f>
        <v>=DISPIMG("ID_B3A2862C0627498690BB0E2C261357A7",1)</v>
      </c>
    </row>
    <row r="30" ht="39" spans="1:12">
      <c r="A30" s="4">
        <v>29</v>
      </c>
      <c r="B30" s="4"/>
      <c r="C30" s="4" t="s">
        <v>97</v>
      </c>
      <c r="D30" s="4" t="s">
        <v>8</v>
      </c>
      <c r="E30" s="6" t="s">
        <v>98</v>
      </c>
      <c r="F30" s="5" t="s">
        <v>19</v>
      </c>
      <c r="G30" s="7" t="s">
        <v>19</v>
      </c>
      <c r="H30" s="5" t="s">
        <v>19</v>
      </c>
      <c r="I30" s="5" t="s">
        <v>19</v>
      </c>
      <c r="J30" s="5" t="s">
        <v>19</v>
      </c>
      <c r="K30" s="5" t="s">
        <v>19</v>
      </c>
      <c r="L30" s="7" t="s">
        <v>19</v>
      </c>
    </row>
    <row r="31" ht="39" spans="1:13">
      <c r="A31" s="4">
        <v>30</v>
      </c>
      <c r="B31" s="4" t="s">
        <v>100</v>
      </c>
      <c r="C31" s="4" t="s">
        <v>101</v>
      </c>
      <c r="D31" s="4" t="s">
        <v>8</v>
      </c>
      <c r="E31" s="6" t="s">
        <v>102</v>
      </c>
      <c r="F31" s="5" t="s">
        <v>19</v>
      </c>
      <c r="G31" s="7" t="s">
        <v>19</v>
      </c>
      <c r="H31" s="5" t="s">
        <v>19</v>
      </c>
      <c r="I31" s="5" t="s">
        <v>19</v>
      </c>
      <c r="J31" s="6" t="s">
        <v>274</v>
      </c>
      <c r="K31" s="5" t="s">
        <v>19</v>
      </c>
      <c r="L31" s="7" t="s">
        <v>19</v>
      </c>
      <c r="M31" t="str">
        <f>_xlfn.DISPIMG("ID_E43C8FA2104047C6B6A5C983A88E1D6B",1)</f>
        <v>=DISPIMG("ID_E43C8FA2104047C6B6A5C983A88E1D6B",1)</v>
      </c>
    </row>
    <row r="32" ht="65" spans="1:17">
      <c r="A32" s="4">
        <v>31</v>
      </c>
      <c r="B32" s="4"/>
      <c r="C32" s="4" t="s">
        <v>103</v>
      </c>
      <c r="D32" s="4" t="s">
        <v>8</v>
      </c>
      <c r="E32" s="6" t="s">
        <v>104</v>
      </c>
      <c r="F32" s="5" t="s">
        <v>275</v>
      </c>
      <c r="G32" s="5" t="s">
        <v>275</v>
      </c>
      <c r="H32" s="5" t="s">
        <v>19</v>
      </c>
      <c r="I32" s="6" t="s">
        <v>276</v>
      </c>
      <c r="J32" s="6" t="s">
        <v>277</v>
      </c>
      <c r="K32" s="6" t="s">
        <v>275</v>
      </c>
      <c r="L32" s="7" t="s">
        <v>19</v>
      </c>
      <c r="M32" t="str">
        <f>_xlfn.DISPIMG("ID_363BB575A7524A72820C10E9E4A174C9",1)</f>
        <v>=DISPIMG("ID_363BB575A7524A72820C10E9E4A174C9",1)</v>
      </c>
      <c r="N32" t="str">
        <f>_xlfn.DISPIMG("ID_954AB82B33014E86B1A6225C86C8C4B9",1)</f>
        <v>=DISPIMG("ID_954AB82B33014E86B1A6225C86C8C4B9",1)</v>
      </c>
      <c r="O32" t="str">
        <f>_xlfn.DISPIMG("ID_BB73804BA01443BA803E2A0317F4D582",1)</f>
        <v>=DISPIMG("ID_BB73804BA01443BA803E2A0317F4D582",1)</v>
      </c>
      <c r="P32" t="str">
        <f>_xlfn.DISPIMG("ID_506D480F14A74770BED2D4FFD50E4289",1)</f>
        <v>=DISPIMG("ID_506D480F14A74770BED2D4FFD50E4289",1)</v>
      </c>
      <c r="Q32" t="str">
        <f>_xlfn.DISPIMG("ID_72C0301DD39C47DBA453C2DF52FCBBCC",1)</f>
        <v>=DISPIMG("ID_72C0301DD39C47DBA453C2DF52FCBBCC",1)</v>
      </c>
    </row>
    <row r="33" ht="65" spans="1:13">
      <c r="A33" s="4">
        <v>32</v>
      </c>
      <c r="B33" s="4" t="s">
        <v>105</v>
      </c>
      <c r="C33" s="11" t="s">
        <v>106</v>
      </c>
      <c r="D33" s="11" t="s">
        <v>8</v>
      </c>
      <c r="E33" s="12" t="s">
        <v>107</v>
      </c>
      <c r="F33" s="5" t="s">
        <v>198</v>
      </c>
      <c r="G33" s="5" t="s">
        <v>198</v>
      </c>
      <c r="H33" s="6" t="s">
        <v>198</v>
      </c>
      <c r="I33" s="5" t="s">
        <v>198</v>
      </c>
      <c r="J33" s="5" t="s">
        <v>198</v>
      </c>
      <c r="K33" s="6" t="s">
        <v>198</v>
      </c>
      <c r="L33" s="5" t="s">
        <v>198</v>
      </c>
      <c r="M33" t="s">
        <v>11</v>
      </c>
    </row>
    <row r="34" ht="39" spans="1:12">
      <c r="A34" s="4">
        <v>33</v>
      </c>
      <c r="B34" s="4"/>
      <c r="C34" s="8" t="s">
        <v>109</v>
      </c>
      <c r="D34" s="8" t="s">
        <v>17</v>
      </c>
      <c r="E34" s="9" t="s">
        <v>110</v>
      </c>
      <c r="F34" s="5" t="s">
        <v>19</v>
      </c>
      <c r="G34" s="7" t="s">
        <v>19</v>
      </c>
      <c r="H34" s="5" t="s">
        <v>19</v>
      </c>
      <c r="I34" s="5" t="s">
        <v>19</v>
      </c>
      <c r="J34" s="5" t="s">
        <v>19</v>
      </c>
      <c r="K34" s="5" t="s">
        <v>19</v>
      </c>
      <c r="L34" s="7" t="s">
        <v>19</v>
      </c>
    </row>
    <row r="35" ht="29.9" spans="1:13">
      <c r="A35" s="4">
        <v>34</v>
      </c>
      <c r="B35" s="4"/>
      <c r="C35" s="4" t="s">
        <v>111</v>
      </c>
      <c r="D35" s="4" t="s">
        <v>8</v>
      </c>
      <c r="E35" s="6" t="s">
        <v>112</v>
      </c>
      <c r="F35" s="5" t="s">
        <v>19</v>
      </c>
      <c r="G35" s="7" t="s">
        <v>19</v>
      </c>
      <c r="H35" s="6" t="s">
        <v>278</v>
      </c>
      <c r="I35" s="5" t="s">
        <v>19</v>
      </c>
      <c r="J35" s="5" t="s">
        <v>19</v>
      </c>
      <c r="K35" s="5" t="s">
        <v>19</v>
      </c>
      <c r="L35" s="7" t="s">
        <v>19</v>
      </c>
      <c r="M35" t="str">
        <f>_xlfn.DISPIMG("ID_65C978260391441EBF83A34AA815E5CD",1)</f>
        <v>=DISPIMG("ID_65C978260391441EBF83A34AA815E5CD",1)</v>
      </c>
    </row>
    <row r="36" ht="45.75" spans="1:13">
      <c r="A36" s="4">
        <v>35</v>
      </c>
      <c r="B36" s="4"/>
      <c r="C36" s="4" t="s">
        <v>113</v>
      </c>
      <c r="D36" s="4" t="s">
        <v>8</v>
      </c>
      <c r="E36" s="5" t="s">
        <v>161</v>
      </c>
      <c r="F36" s="5" t="s">
        <v>19</v>
      </c>
      <c r="G36" s="7" t="s">
        <v>19</v>
      </c>
      <c r="H36" s="5" t="s">
        <v>19</v>
      </c>
      <c r="I36" s="5" t="s">
        <v>19</v>
      </c>
      <c r="J36" s="6" t="s">
        <v>279</v>
      </c>
      <c r="K36" s="5" t="s">
        <v>19</v>
      </c>
      <c r="L36" s="7" t="s">
        <v>19</v>
      </c>
      <c r="M36" t="str">
        <f>_xlfn.DISPIMG("ID_96429A61F071470DAE282113F19F9B86",1)</f>
        <v>=DISPIMG("ID_96429A61F071470DAE282113F19F9B86",1)</v>
      </c>
    </row>
    <row r="37" ht="39" spans="1:13">
      <c r="A37" s="4">
        <v>36</v>
      </c>
      <c r="B37" s="4"/>
      <c r="C37" s="4" t="s">
        <v>116</v>
      </c>
      <c r="D37" s="4" t="s">
        <v>8</v>
      </c>
      <c r="E37" s="6" t="s">
        <v>117</v>
      </c>
      <c r="F37" s="5" t="s">
        <v>19</v>
      </c>
      <c r="G37" s="7" t="s">
        <v>19</v>
      </c>
      <c r="H37" s="5" t="s">
        <v>19</v>
      </c>
      <c r="I37" s="5" t="s">
        <v>19</v>
      </c>
      <c r="J37" s="5" t="s">
        <v>19</v>
      </c>
      <c r="K37" s="5" t="s">
        <v>19</v>
      </c>
      <c r="L37" s="7" t="s">
        <v>280</v>
      </c>
      <c r="M37" t="str">
        <f>_xlfn.DISPIMG("ID_A8A36AED194649EF9A88A05468F70E19",1)</f>
        <v>=DISPIMG("ID_A8A36AED194649EF9A88A05468F70E19",1)</v>
      </c>
    </row>
    <row r="38" ht="39" spans="1:12">
      <c r="A38" s="4">
        <v>37</v>
      </c>
      <c r="B38" s="4"/>
      <c r="C38" s="4" t="s">
        <v>118</v>
      </c>
      <c r="D38" s="4" t="s">
        <v>8</v>
      </c>
      <c r="E38" s="6" t="s">
        <v>119</v>
      </c>
      <c r="F38" s="5" t="s">
        <v>19</v>
      </c>
      <c r="G38" s="7" t="s">
        <v>19</v>
      </c>
      <c r="H38" s="5" t="s">
        <v>19</v>
      </c>
      <c r="I38" s="5" t="s">
        <v>19</v>
      </c>
      <c r="J38" s="5" t="s">
        <v>19</v>
      </c>
      <c r="K38" s="5" t="s">
        <v>19</v>
      </c>
      <c r="L38" s="7" t="s">
        <v>19</v>
      </c>
    </row>
    <row r="39" ht="52" spans="1:12">
      <c r="A39" s="4">
        <v>38</v>
      </c>
      <c r="B39" s="4" t="s">
        <v>120</v>
      </c>
      <c r="C39" s="4" t="s">
        <v>121</v>
      </c>
      <c r="D39" s="4" t="s">
        <v>8</v>
      </c>
      <c r="E39" s="6" t="s">
        <v>122</v>
      </c>
      <c r="F39" s="5" t="s">
        <v>19</v>
      </c>
      <c r="G39" s="7" t="s">
        <v>19</v>
      </c>
      <c r="H39" s="5" t="s">
        <v>19</v>
      </c>
      <c r="I39" s="5" t="s">
        <v>19</v>
      </c>
      <c r="J39" s="5" t="s">
        <v>19</v>
      </c>
      <c r="K39" s="5" t="s">
        <v>19</v>
      </c>
      <c r="L39" s="7" t="s">
        <v>19</v>
      </c>
    </row>
    <row r="40" ht="56" spans="1:13">
      <c r="A40" s="4">
        <v>39</v>
      </c>
      <c r="B40" s="4"/>
      <c r="C40" s="4" t="s">
        <v>123</v>
      </c>
      <c r="D40" s="4" t="s">
        <v>8</v>
      </c>
      <c r="E40" s="6" t="s">
        <v>124</v>
      </c>
      <c r="F40" s="5" t="s">
        <v>19</v>
      </c>
      <c r="G40" s="7" t="s">
        <v>19</v>
      </c>
      <c r="H40" s="5" t="s">
        <v>19</v>
      </c>
      <c r="I40" s="6" t="s">
        <v>281</v>
      </c>
      <c r="J40" s="5" t="s">
        <v>19</v>
      </c>
      <c r="K40" s="5" t="s">
        <v>19</v>
      </c>
      <c r="L40" s="7" t="s">
        <v>19</v>
      </c>
      <c r="M40" s="17" t="s">
        <v>282</v>
      </c>
    </row>
    <row r="41" ht="52" spans="1:17">
      <c r="A41" s="4">
        <v>40</v>
      </c>
      <c r="B41" s="4"/>
      <c r="C41" s="4" t="s">
        <v>126</v>
      </c>
      <c r="D41" s="4" t="s">
        <v>8</v>
      </c>
      <c r="E41" s="6" t="s">
        <v>127</v>
      </c>
      <c r="F41" s="5" t="s">
        <v>283</v>
      </c>
      <c r="G41" s="7" t="s">
        <v>19</v>
      </c>
      <c r="H41" s="5" t="s">
        <v>19</v>
      </c>
      <c r="I41" s="6" t="s">
        <v>283</v>
      </c>
      <c r="J41" s="6" t="s">
        <v>283</v>
      </c>
      <c r="K41" s="6" t="s">
        <v>283</v>
      </c>
      <c r="L41" s="6" t="s">
        <v>283</v>
      </c>
      <c r="M41" t="str">
        <f>_xlfn.DISPIMG("ID_01287DA2352B4255953DA3455BA539F0",1)</f>
        <v>=DISPIMG("ID_01287DA2352B4255953DA3455BA539F0",1)</v>
      </c>
      <c r="N41" t="str">
        <f>_xlfn.DISPIMG("ID_DBBE0CC4F7B4427E8EF83D9840F02DF9",1)</f>
        <v>=DISPIMG("ID_DBBE0CC4F7B4427E8EF83D9840F02DF9",1)</v>
      </c>
      <c r="O41" t="str">
        <f>_xlfn.DISPIMG("ID_37140B74904347059D5073F75F141BAB",1)</f>
        <v>=DISPIMG("ID_37140B74904347059D5073F75F141BAB",1)</v>
      </c>
      <c r="P41" t="str">
        <f>_xlfn.DISPIMG("ID_CB301F965DDD401A8CC86E85B01E15D5",1)</f>
        <v>=DISPIMG("ID_CB301F965DDD401A8CC86E85B01E15D5",1)</v>
      </c>
      <c r="Q41" t="str">
        <f>_xlfn.DISPIMG("ID_361DC124F9B44F999AAA611C134982E9",1)</f>
        <v>=DISPIMG("ID_361DC124F9B44F999AAA611C134982E9",1)</v>
      </c>
    </row>
    <row r="42" spans="1:5">
      <c r="A42" s="16"/>
      <c r="B42" s="16"/>
      <c r="C42" s="16"/>
      <c r="D42" s="16"/>
      <c r="E42" s="16"/>
    </row>
  </sheetData>
  <mergeCells count="9">
    <mergeCell ref="B3:B4"/>
    <mergeCell ref="B6:B7"/>
    <mergeCell ref="B8:B13"/>
    <mergeCell ref="B14:B24"/>
    <mergeCell ref="B25:B30"/>
    <mergeCell ref="B31:B32"/>
    <mergeCell ref="B33:B38"/>
    <mergeCell ref="B39:B41"/>
    <mergeCell ref="C8:C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医院</vt:lpstr>
      <vt:lpstr>妇幼保健机构</vt:lpstr>
      <vt:lpstr>疾病预防控制中心</vt:lpstr>
      <vt:lpstr>基层医疗卫生机构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电子政务中心收文员</cp:lastModifiedBy>
  <dcterms:created xsi:type="dcterms:W3CDTF">2022-10-28T07:22:00Z</dcterms:created>
  <dcterms:modified xsi:type="dcterms:W3CDTF">2024-12-23T08:15:14Z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281AB3A3FBB145CAAE2CE8723B632724_13</vt:lpwstr>
  </property>
  <property fmtid="{D5CDD505-2E9C-101B-9397-08002B2CF9AE}" pid="3" name="KSOProductBuildVer">
    <vt:lpwstr>2052-12.1.0.19302</vt:lpwstr>
  </property>
</Properties>
</file>