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中小学" sheetId="1" r:id="rId1"/>
    <sheet name="幼儿园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C1D40B0208D40EF80EC5DC1E7A349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13720" y="3225800"/>
          <a:ext cx="11944350" cy="5143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325D7933E8A47D28D3C759A01314CD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16485" y="3225800"/>
          <a:ext cx="11779250" cy="5264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99041441BF945CBBA8F231CA69DD90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254480" y="3225800"/>
          <a:ext cx="11112500" cy="5181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7ABBC9CE11E4865A1AAC171FCC8A15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920720" y="3225800"/>
          <a:ext cx="12973050" cy="5467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2A675F93BC8449E398F6DAEBAB4E7DE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713720" y="5283200"/>
          <a:ext cx="11252200" cy="434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1FF6B86F617449E28F2D90D1D513646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516485" y="5283200"/>
          <a:ext cx="10979150" cy="422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745A080A82954BD78BE53F9B9613AE9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254480" y="5283200"/>
          <a:ext cx="11398250" cy="431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3D61D34F865542E08D776D744E4E418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713720" y="6553200"/>
          <a:ext cx="11074400" cy="7080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848A9E13AFF24971999BDBC7A30BCD6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516485" y="6553200"/>
          <a:ext cx="11226800" cy="6273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C9F520155DBE48B295F7DD03E8E4F9C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500860" y="6553200"/>
          <a:ext cx="11499850" cy="7296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474944D26ECF4BA5B2CA496B0C3F771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713720" y="8305800"/>
          <a:ext cx="11372850" cy="3079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F294DC04FD434946A2969782F9A3FDA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713720" y="9144000"/>
          <a:ext cx="11449050" cy="2355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21A96B1D2D0D4DC58BC0EBEA8C84B4E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713720" y="10414000"/>
          <a:ext cx="11760200" cy="224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D853AFDF82C9435094953A76F2AC28E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713720" y="11049000"/>
          <a:ext cx="11322050" cy="2298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645AB2A93F4C4C8191DE4FCB11FD8A2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964285" y="10414000"/>
          <a:ext cx="12795250" cy="2946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AD875E30D6AA4889B2000B8C9D5E824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0713720" y="14224000"/>
          <a:ext cx="13849350" cy="4756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DBE0D0B68EDE4B53ABAD6207CC477A2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964285" y="15494000"/>
          <a:ext cx="13550900" cy="4756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8618800A21D34181BADC4161F12F5EB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0713720" y="15494000"/>
          <a:ext cx="11766550" cy="3441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4D62CB87B4D04CC2B79CD0FBFF85F8A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665575" y="15525750"/>
          <a:ext cx="14268450" cy="439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88CCA2085D8B4D66959B8B3FFC3E643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0713720" y="16129000"/>
          <a:ext cx="12388850" cy="3524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39BDB31363DE4EC1B00DDEC0F147681D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964285" y="16129000"/>
          <a:ext cx="14065250" cy="5016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08D41442483D46B0AB257CBAC643D24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657955" y="16129000"/>
          <a:ext cx="11557000" cy="2857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4C0B51817ADF4BD0B02D4B2A91576B6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713720" y="17399000"/>
          <a:ext cx="11423650" cy="1765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1B117E957E3D40839A4C6079B5EACB2F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5786735" y="17399000"/>
          <a:ext cx="12820650" cy="4330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5EB4CC611BE7424BACC4D7280B97187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713720" y="18199100"/>
          <a:ext cx="13004800" cy="308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44154A85633B442395A78E4B9FB88B5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713720" y="20739100"/>
          <a:ext cx="13500100" cy="3200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0D8E72DAA02F40BD904F8A427A9E1E4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5786735" y="20739100"/>
          <a:ext cx="12020550" cy="2336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C657ADF566504177B5513B907748A21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8973800" y="20739100"/>
          <a:ext cx="13119100" cy="3867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ACAC3723BC1A4A0DBF10E67D14D99F13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8580735" y="1221105"/>
          <a:ext cx="11360150" cy="920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61BF5D87A0FF4533A41F371C9E00A50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0989290" y="850900"/>
          <a:ext cx="9918700" cy="552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8DBA1851CD334592BA1FFD8B9594422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2714585" y="850900"/>
          <a:ext cx="11226800" cy="4464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4B0D65DBFB6841D183B5FF8853483BE4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8486755" y="3035300"/>
          <a:ext cx="13481050" cy="4019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23238B78CA2341C7ADB78DA61E948FAB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0989290" y="3035300"/>
          <a:ext cx="12966700" cy="4083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F1C790C7B4E44FFBA53030D91930030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8486755" y="3924300"/>
          <a:ext cx="11125200" cy="1377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08656514150441CD805130B2B711D5C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0989290" y="3924300"/>
          <a:ext cx="12204700" cy="102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2F764A181B864CF8BBAC844FA694162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22714585" y="3924300"/>
          <a:ext cx="10826750" cy="1485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23EA09C1FE894251AAF0DA02E49936B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8486755" y="6057900"/>
          <a:ext cx="12369800" cy="3594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2ED8F431D84A4C0C932C8CAE19DAEBC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20989290" y="6057900"/>
          <a:ext cx="10890250" cy="3536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0CFB5583CE9C41C6B89EAB3EE8FE1DEF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22714585" y="6057900"/>
          <a:ext cx="10763250" cy="3327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0BBE1FE66CB34183992241695F63087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24133175" y="6057900"/>
          <a:ext cx="10979150" cy="3448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4CAB0F98DC65453B9817909916F7BF4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6110565" y="6057900"/>
          <a:ext cx="10598150" cy="4286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978BE597FD474827A6EDCFEDA512085A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8486755" y="7874000"/>
          <a:ext cx="10350500" cy="7042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2CCD73FF0E43442F9EADC8241088E5C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8486755" y="8902700"/>
          <a:ext cx="11055350" cy="1847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1A79CF06CAAE4E57AFAE057B44379A56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8486755" y="9918700"/>
          <a:ext cx="9385300" cy="2584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69247A3FDEDC4A50B3C2346E0DA7226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20989290" y="9918700"/>
          <a:ext cx="9823450" cy="102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D8427E129406443688F0C41C5128EFA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8486755" y="11506200"/>
          <a:ext cx="12979400" cy="3409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57864F4DC90743BAB0E6107172A4787C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20989290" y="11506200"/>
          <a:ext cx="11779250" cy="6584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1488B6C3A85B4E058C7D37A614D4153F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2714585" y="11506200"/>
          <a:ext cx="11398250" cy="3638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AA92437D0243441DBA66BC2CFF8CBED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8486755" y="12446000"/>
          <a:ext cx="10414000" cy="2368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28BE4D9B8BA7484CB39D9700F8A639CB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20989290" y="12446000"/>
          <a:ext cx="14027150" cy="467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FAAF35769E294F2B8DAE641EF0E278D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20989290" y="13182600"/>
          <a:ext cx="10687050" cy="2019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F632D28893DF4C0F864282A5C92CB85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8486755" y="15887700"/>
          <a:ext cx="11569700" cy="3867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2248EB1AE43843E58BA24D5CDF56754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0989290" y="15887700"/>
          <a:ext cx="10496550" cy="1708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CB23DB9E951F4579B930E1226E5F5035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22714585" y="15887700"/>
          <a:ext cx="11258550" cy="1701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3B787C7882D24330828A059EFF0F1EDB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4133175" y="15887700"/>
          <a:ext cx="10883900" cy="1219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0BDF1D731DCE4CA4854BF24522E7EE9A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8486755" y="16421100"/>
          <a:ext cx="12109450" cy="3225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7F1117B7134740C88822F1EBD46B1A42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8486755" y="17145000"/>
          <a:ext cx="13544550" cy="390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6E623FD7EB324DF9A82A00F24506F71C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8486755" y="18478500"/>
          <a:ext cx="10553700" cy="2933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435DEAED7A8740618D947FF89D0DF830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20989290" y="18478500"/>
          <a:ext cx="13519150" cy="453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4B626ADADC4246A4A1B97A4921A491EE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22714585" y="18478500"/>
          <a:ext cx="10337800" cy="5289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C26DEE3F36B14C058B1E2C2B5A1BF6A4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8486755" y="20345400"/>
          <a:ext cx="11684000" cy="5035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7F4DE1442316407AA33FF75D72AF37C1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20989290" y="20345400"/>
          <a:ext cx="10490200" cy="3594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45E871309FCA4D558D876F3EC402D1A2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22714585" y="20345400"/>
          <a:ext cx="10610850" cy="304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A5B8F0277A2A4E8D9C2F18F0129AFAAC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24133175" y="20345400"/>
          <a:ext cx="10864850" cy="3416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7B0B7DD0C2A343E2BFD5F44651EF1072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26110565" y="20345400"/>
          <a:ext cx="10763250" cy="4013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1" name="ID_21BB4F45C0B94283BB45D5A486101273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27943175" y="20345400"/>
          <a:ext cx="11449050" cy="44132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<sst xmlns="http://schemas.openxmlformats.org/spreadsheetml/2006/main" count="410" uniqueCount="167">
  <si>
    <t>序号</t>
  </si>
  <si>
    <t>公开事项</t>
  </si>
  <si>
    <t>公开内容（要素）</t>
  </si>
  <si>
    <t>金安路学校</t>
  </si>
  <si>
    <t>木厂希望小学</t>
  </si>
  <si>
    <t>毛坦厂中学</t>
  </si>
  <si>
    <t>梅山路小学</t>
  </si>
  <si>
    <t>双河中学</t>
  </si>
  <si>
    <t>孙岗中学</t>
  </si>
  <si>
    <t>张店中学</t>
  </si>
  <si>
    <t>一级事项</t>
  </si>
  <si>
    <t>二级事项</t>
  </si>
  <si>
    <t>学校概况</t>
  </si>
  <si>
    <t>基本情况</t>
  </si>
  <si>
    <t>1.包括历史沿革、办学性质、办学地点、办学规模、办学基本条件、机构职能、联系方式等；
2.学校内设管理机构的名称、职能、联系电话；
3.学校年度统计数据，包括在校生数据、教师数据、办学条件数据等。</t>
  </si>
  <si>
    <t>/</t>
  </si>
  <si>
    <t>未公开学校简介中学校职能信息</t>
  </si>
  <si>
    <t>未公开学校简介中的学校机构职能</t>
  </si>
  <si>
    <t>未公开学校简介中的机构职能信息（内设机构不能代表学校机构职能）</t>
  </si>
  <si>
    <t>领导简介</t>
  </si>
  <si>
    <t>学校领导班子成员姓名、职务、简历、分工。</t>
  </si>
  <si>
    <t>未公开校长的简历</t>
  </si>
  <si>
    <t>未公开领导简历信息</t>
  </si>
  <si>
    <t>整改中</t>
  </si>
  <si>
    <t>规章制度</t>
  </si>
  <si>
    <t>学校现行有效的规章制度及办事流程，包括学生管理、教师管理、财务管理、教学管理、考试管理等。</t>
  </si>
  <si>
    <t>重复公开学校现行有效的规章制度及办事流程，建议排查</t>
  </si>
  <si>
    <t>未公开教学管理规章制度</t>
  </si>
  <si>
    <t>招生管理</t>
  </si>
  <si>
    <t>招生计划</t>
  </si>
  <si>
    <t>年度招生计划、招生范围及招生对象。</t>
  </si>
  <si>
    <t>1.未公开招生范围；
2.未公开招生咨询电话。</t>
  </si>
  <si>
    <t>“2024年秋学期招生计划”信息发布时间滞后</t>
  </si>
  <si>
    <t>“六安市孙岗中学2024年秋期招生计划”发布时间滞后</t>
  </si>
  <si>
    <t>招生结果</t>
  </si>
  <si>
    <t>年度招生结果信息。</t>
  </si>
  <si>
    <t>学生管理</t>
  </si>
  <si>
    <t>学籍管理</t>
  </si>
  <si>
    <t>学生学籍管理规定。</t>
  </si>
  <si>
    <t>学生评优奖励</t>
  </si>
  <si>
    <t>评优奖励办法。</t>
  </si>
  <si>
    <t>学生资助</t>
  </si>
  <si>
    <t>1.奖学金、助学贷款、助学金、勤工俭学和学费减免的申请条件、审批程序；
2.困难学生资助政策、申请条件、审批流程等信息。</t>
  </si>
  <si>
    <t>未公开或转载困难学生资助政策</t>
  </si>
  <si>
    <t>财务管理</t>
  </si>
  <si>
    <t>学校收费</t>
  </si>
  <si>
    <t>1.收费项目、收费标准、收费依据、收费范围；
2.投诉举报电话。</t>
  </si>
  <si>
    <t>未公开学校收费范围</t>
  </si>
  <si>
    <t>预决算信息</t>
  </si>
  <si>
    <t>1.本年度财政预算信息；
2.上一年度财政决算信息。</t>
  </si>
  <si>
    <t>1.未公开2024年度预算信息；
2.未公开2023年度决算信息（建议转发金安区城区教育辅导组预决算信息）。</t>
  </si>
  <si>
    <t>经费及资产情况</t>
  </si>
  <si>
    <t>1.学校经费收支情况；
2.学校资产情况。</t>
  </si>
  <si>
    <t>未公开学校2024年经费收支情况</t>
  </si>
  <si>
    <t>采购及受赠情况</t>
  </si>
  <si>
    <t>1.学校数量较多的物资采购、基本建设与维修、房产承包与租赁等的招投标结果及实际执行情况；
2.受赠物的管理使用情况。</t>
  </si>
  <si>
    <t>栏目内存在多个情况说明，建议整合发布</t>
  </si>
  <si>
    <t>未公开基本建设与维修、房产承包与租赁等的招投标结果及实际执行情况且无规范说明</t>
  </si>
  <si>
    <t>未公开房产承包与租赁等的招投标结果及实际执行情况</t>
  </si>
  <si>
    <t>未公开基本建设与维修的招投标结果及实际执行情况且无规范说明</t>
  </si>
  <si>
    <t>1.未公开房产承包与租赁的招投标结果及实际执行情况；
2.栏目内存在多个情况说明，建议整合发布。</t>
  </si>
  <si>
    <t>规划计划</t>
  </si>
  <si>
    <t>学校发展规划、年度工作计划及其执行情况。</t>
  </si>
  <si>
    <t>未公开学校2024年工作计划执行情况，工作行事历不能作为计划执行情况，建议发布2024年春学期工作执行情况</t>
  </si>
  <si>
    <t>1.未公开学校发展规划（内容为学校简介，非发展规划，视为未公开）；
2.“金安区木厂希望小学2024-2025学年度第二学期工作计划”标题与内容矛盾，建议修改；
3.未公开2024年执行情况，仅公开2023年执行情况。</t>
  </si>
  <si>
    <t>未公开2024年度学校工作计划执行情况，仅公开2023年，视作未公开
（工作行事历不能作为计划执行情况，建议发布2024年春学期工作总结）</t>
  </si>
  <si>
    <t>未公开学校工作执行情况，工作行事历作为计划执行情况</t>
  </si>
  <si>
    <t>孙岗整改中</t>
  </si>
  <si>
    <t>教学教研</t>
  </si>
  <si>
    <t>1.学校教学科研工作的有关规定；
2.教学与科研成果评选；
3.课程设置方案与教学计划及执行情况。</t>
  </si>
  <si>
    <t>未公开本年度课程设置方案与教学计划的执行情况</t>
  </si>
  <si>
    <t>未公开本年度课程设置方案与教学计划及执行情况</t>
  </si>
  <si>
    <t>教师管理</t>
  </si>
  <si>
    <t>教师招聘</t>
  </si>
  <si>
    <t>1.教职工招聘计划；
2.拟聘用人员名单等。</t>
  </si>
  <si>
    <t>建议转发教育主管部门教职工招聘计划及拟聘用人员名单</t>
  </si>
  <si>
    <t>栏目内重复发布说明</t>
  </si>
  <si>
    <t>栏目存在重复说明，建议整合发布</t>
  </si>
  <si>
    <t>木厂希望小学，孙岗、双河、整改中</t>
  </si>
  <si>
    <t>职称评聘</t>
  </si>
  <si>
    <t>职称评聘的条件、程序、结果及争议解决办法。</t>
  </si>
  <si>
    <t>未公开职称评聘的结果信息</t>
  </si>
  <si>
    <t>未公开职称评聘的程序、结果及争议解决办法</t>
  </si>
  <si>
    <t>上级文件未出。</t>
  </si>
  <si>
    <t>职务晋升、评优</t>
  </si>
  <si>
    <t>职务晋升、评优的条件、程序、结果及争议解决办法。</t>
  </si>
  <si>
    <t>未公开职务晋升、评优的结果信息</t>
  </si>
  <si>
    <t>未公开职务晋升、评优的程序，已公开的非程序内容</t>
  </si>
  <si>
    <t>绩效考核</t>
  </si>
  <si>
    <t>绩效考核及绩效工资分配办法。</t>
  </si>
  <si>
    <t>教师培训</t>
  </si>
  <si>
    <t>教师培训通知、组织实施等。</t>
  </si>
  <si>
    <t>1.未公开教师培训通知；
2.未公开组织实施结果信息。</t>
  </si>
  <si>
    <t>建议具体公开组织实施结果信息</t>
  </si>
  <si>
    <t>未公开组织实施结果信息，建议与通知对应发布组织实施结果信息</t>
  </si>
  <si>
    <t>未公开组织实施结果信息</t>
  </si>
  <si>
    <t>栏目出现早产消息，组织实施情况发布时间早于通知时间</t>
  </si>
  <si>
    <t>体育</t>
  </si>
  <si>
    <t>学校体育工作开展情况（包括体育课、体育训练、体育比赛、体育教师、体育场地、条件保障、体质健康测试等）。</t>
  </si>
  <si>
    <t>未公开学校体育工作开展情况（栏目内无信息）</t>
  </si>
  <si>
    <t>美育</t>
  </si>
  <si>
    <t>学校艺术教育工作开展情况（包括艺术课程、艺术活动、艺术教师、条件保障、特色发展及学生艺术素质测评等）。</t>
  </si>
  <si>
    <t>未公开学校美育工作开展情况（栏目内无信息）</t>
  </si>
  <si>
    <t>劳动教育</t>
  </si>
  <si>
    <t>学校劳动教育开展情况（包括劳动课程、条件保障等）。</t>
  </si>
  <si>
    <t>校园安全</t>
  </si>
  <si>
    <t>安全制度</t>
  </si>
  <si>
    <t>1.学校各项安管管理制度，包括课堂教学安全管理、体育课安全管理、实验课（实践活动）安全管理、食品安全管理、校车安全管理、校舍安全管理、消防安全管理、宿舍安全管理等；
2.学生住宿、用餐、校车使用、组织活动等服务事项及安全管理情况；
3.安全隐患排查及整改情况。</t>
  </si>
  <si>
    <t>未公开学生住宿、用餐、组织活动等安全管理情况，公开内容仅为安全制度，非安全管理情况</t>
  </si>
  <si>
    <t>未公开针对发现的问题隐患整改情况，建议公开校园安全隐患排查表</t>
  </si>
  <si>
    <t>应急管理</t>
  </si>
  <si>
    <t>1.学校各项突发事件应急预案,包括安全事件、自然灾害、传染病、卫生防疫等；
2.学校校园安全突发事件的预警信息、应对情况、调查处理情况。</t>
  </si>
  <si>
    <t>未公开校园安全预警信息</t>
  </si>
  <si>
    <t>学校信息公开指南</t>
  </si>
  <si>
    <t>学校信息公开机构名称、联系方式、办公时间，办公地址、邮政编码等信息。</t>
  </si>
  <si>
    <r>
      <rPr>
        <sz val="12"/>
        <color rgb="FF000000"/>
        <rFont val="黑体"/>
        <charset val="134"/>
      </rPr>
      <t>公开事项</t>
    </r>
  </si>
  <si>
    <r>
      <rPr>
        <sz val="12"/>
        <color rgb="FF000000"/>
        <rFont val="黑体"/>
        <charset val="134"/>
      </rPr>
      <t>公开内容（要素）</t>
    </r>
  </si>
  <si>
    <t>毛坦厂镇中心幼儿园</t>
  </si>
  <si>
    <t>中市幼儿园</t>
  </si>
  <si>
    <t>望城岗幼儿园</t>
  </si>
  <si>
    <r>
      <rPr>
        <sz val="12"/>
        <color rgb="FF000000"/>
        <rFont val="黑体"/>
        <charset val="134"/>
      </rPr>
      <t>一级事项</t>
    </r>
  </si>
  <si>
    <r>
      <rPr>
        <sz val="12"/>
        <color rgb="FF000000"/>
        <rFont val="黑体"/>
        <charset val="134"/>
      </rPr>
      <t>二级事项</t>
    </r>
  </si>
  <si>
    <t>1.学校简介，包括学校名称、办学地址、办学规模、联系方式；</t>
  </si>
  <si>
    <t>2.学校年度统计数据，包括学前教育基本情况、幼儿园教职工数、幼儿园园长、专任教师学历、专业技术职务情况、幼儿园校舍及其他情况等。</t>
  </si>
  <si>
    <t>领导姓名、简历、联系方式等。</t>
  </si>
  <si>
    <t>学校现行有效的规章制度及办事流程，包括学生管理、教师管理、财务管理、教育管理等。</t>
  </si>
  <si>
    <t>招生计划、招生范围、招生咨询电话。</t>
  </si>
  <si>
    <t>“六安市金安区毛坦厂镇中心幼儿园2024年秋学期招生公告”发布时间滞后，建议调整</t>
  </si>
  <si>
    <t>“六安市中市幼儿园2024年秋学期招生公告”发布时间滞后</t>
  </si>
  <si>
    <t>“六安市望城岗幼儿园2024年秋学期招生公告”、“六安市望城岗幼儿园2023年秋学期招生公告”发布时间滞后</t>
  </si>
  <si>
    <t>年度招生结果。</t>
  </si>
  <si>
    <t>困难学生资助政策、申请条件、审批流程等信息。</t>
  </si>
  <si>
    <t>1.收费项目、收费标准、收费依据；</t>
  </si>
  <si>
    <t>2.服务性收费、代收费收支情况；</t>
  </si>
  <si>
    <t>未公开代收费收支情况</t>
  </si>
  <si>
    <t>未公开服务性收费、代收费收支情况；</t>
  </si>
  <si>
    <t>未公开服务性收费、代收费收支情况。
学前教育阶段服务性收费项目为伙食费、延时服务费；（说明内容为无收支情况，不符合实际情况，视为未公开）</t>
  </si>
  <si>
    <t>3.收费投诉电话。</t>
  </si>
  <si>
    <t>幼儿园经费年度预算信息、决算信息。</t>
  </si>
  <si>
    <t>1.未公开2024年度预算信息；
2.未公开2023年度决算信息。
(建议转发金安区城区教育辅导组预决算信息至本栏目)</t>
  </si>
  <si>
    <t>1.学校经费收支情况；</t>
  </si>
  <si>
    <t>未公开学校经费收支情况</t>
  </si>
  <si>
    <t>2.学校资产情况。</t>
  </si>
  <si>
    <t>1.学校数量较多的物资采购、基本建设与维修、房产承包与租赁等的招投标结果及实际执行情况；</t>
  </si>
  <si>
    <t>栏目内存在多条说明信息，建议整合后发布</t>
  </si>
  <si>
    <t>未公开2024年学校基本建设与维修、房产承包与租赁等的招投标结果及实际执行情况</t>
  </si>
  <si>
    <t>2.受赠物的管理使用情况。</t>
  </si>
  <si>
    <t>教学科研</t>
  </si>
  <si>
    <t>1.学校教学科研工作的有关规定；</t>
  </si>
  <si>
    <t>2.教学与科研成果评选；</t>
  </si>
  <si>
    <t>3.课程设置方案与教学计划及执行情况。</t>
  </si>
  <si>
    <t>1.教职工招聘计划；</t>
  </si>
  <si>
    <t>2.拟聘用人员名单等。</t>
  </si>
  <si>
    <t>未公开职称评聘的结果</t>
  </si>
  <si>
    <t>未公开职称评聘的程序及争议解决办法。</t>
  </si>
  <si>
    <t>1.未公开评优的程序、结果及争议解决办法；
2.未公开职务晋升争议解决办法。</t>
  </si>
  <si>
    <t>“六安市金安区毛坦厂镇中心幼儿园2024年度教师培训通知”发布时间滞后，建议调整</t>
  </si>
  <si>
    <t>“六安市中市幼儿园2024年度教师培训通知”发布时间滞后</t>
  </si>
  <si>
    <t>1.未公开教师培训通知；
2.未公开组织实施结果信息。
（2024年发布信息均为无实质性内容信息，视为未公开）</t>
  </si>
  <si>
    <t>安全管理</t>
  </si>
  <si>
    <t>1.学校各项安管管理制度，包括教学安全管理、体育课安全管理、食品安全管理、校车安全管理、校舍安全管理、消防安全管理等；</t>
  </si>
  <si>
    <t>栏目存在重复发布的制度信息，建议排查</t>
  </si>
  <si>
    <t>2.学生住宿、用餐、校车使用、组织活动等安全管理情况；</t>
  </si>
  <si>
    <t>3.安全隐患排查及整改情况。</t>
  </si>
  <si>
    <t>1.学校各项突发事件应急预案,包括安全事件、自然灾害、传染病、卫生防疫等；</t>
  </si>
  <si>
    <t>2.学校校园安全突发事件的预警信息、应对情况、调查处理情况。</t>
  </si>
  <si>
    <t>1.栏目存在重复发布的制度信息，建议排查；
2.未公开校园安全预警信息。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</si>
</sst>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6" Type="http://schemas.openxmlformats.org/officeDocument/2006/relationships/image" Target="media/image66.png"/><Relationship Id="rId65" Type="http://schemas.openxmlformats.org/officeDocument/2006/relationships/image" Target="media/image65.png"/><Relationship Id="rId64" Type="http://schemas.openxmlformats.org/officeDocument/2006/relationships/image" Target="media/image64.png"/><Relationship Id="rId63" Type="http://schemas.openxmlformats.org/officeDocument/2006/relationships/image" Target="media/image63.png"/><Relationship Id="rId62" Type="http://schemas.openxmlformats.org/officeDocument/2006/relationships/image" Target="media/image62.png"/><Relationship Id="rId61" Type="http://schemas.openxmlformats.org/officeDocument/2006/relationships/image" Target="media/image61.png"/><Relationship Id="rId60" Type="http://schemas.openxmlformats.org/officeDocument/2006/relationships/image" Target="media/image60.png"/><Relationship Id="rId6" Type="http://schemas.openxmlformats.org/officeDocument/2006/relationships/image" Target="media/image6.png"/><Relationship Id="rId59" Type="http://schemas.openxmlformats.org/officeDocument/2006/relationships/image" Target="media/image59.png"/><Relationship Id="rId58" Type="http://schemas.openxmlformats.org/officeDocument/2006/relationships/image" Target="media/image58.png"/><Relationship Id="rId57" Type="http://schemas.openxmlformats.org/officeDocument/2006/relationships/image" Target="media/image57.png"/><Relationship Id="rId56" Type="http://schemas.openxmlformats.org/officeDocument/2006/relationships/image" Target="media/image56.png"/><Relationship Id="rId55" Type="http://schemas.openxmlformats.org/officeDocument/2006/relationships/image" Target="media/image55.png"/><Relationship Id="rId54" Type="http://schemas.openxmlformats.org/officeDocument/2006/relationships/image" Target="media/image54.png"/><Relationship Id="rId53" Type="http://schemas.openxmlformats.org/officeDocument/2006/relationships/image" Target="media/image53.png"/><Relationship Id="rId52" Type="http://schemas.openxmlformats.org/officeDocument/2006/relationships/image" Target="media/image52.png"/><Relationship Id="rId51" Type="http://schemas.openxmlformats.org/officeDocument/2006/relationships/image" Target="media/image51.png"/><Relationship Id="rId50" Type="http://schemas.openxmlformats.org/officeDocument/2006/relationships/image" Target="media/image50.png"/><Relationship Id="rId5" Type="http://schemas.openxmlformats.org/officeDocument/2006/relationships/image" Target="media/image5.png"/><Relationship Id="rId49" Type="http://schemas.openxmlformats.org/officeDocument/2006/relationships/image" Target="media/image49.png"/><Relationship Id="rId48" Type="http://schemas.openxmlformats.org/officeDocument/2006/relationships/image" Target="media/image48.png"/><Relationship Id="rId47" Type="http://schemas.openxmlformats.org/officeDocument/2006/relationships/image" Target="media/image47.png"/><Relationship Id="rId46" Type="http://schemas.openxmlformats.org/officeDocument/2006/relationships/image" Target="media/image46.png"/><Relationship Id="rId45" Type="http://schemas.openxmlformats.org/officeDocument/2006/relationships/image" Target="media/image45.png"/><Relationship Id="rId44" Type="http://schemas.openxmlformats.org/officeDocument/2006/relationships/image" Target="media/image44.png"/><Relationship Id="rId43" Type="http://schemas.openxmlformats.org/officeDocument/2006/relationships/image" Target="media/image43.png"/><Relationship Id="rId42" Type="http://schemas.openxmlformats.org/officeDocument/2006/relationships/image" Target="media/image42.png"/><Relationship Id="rId41" Type="http://schemas.openxmlformats.org/officeDocument/2006/relationships/image" Target="media/image41.png"/><Relationship Id="rId40" Type="http://schemas.openxmlformats.org/officeDocument/2006/relationships/image" Target="media/image40.png"/><Relationship Id="rId4" Type="http://schemas.openxmlformats.org/officeDocument/2006/relationships/image" Target="media/image4.png"/><Relationship Id="rId39" Type="http://schemas.openxmlformats.org/officeDocument/2006/relationships/image" Target="media/image39.png"/><Relationship Id="rId38" Type="http://schemas.openxmlformats.org/officeDocument/2006/relationships/image" Target="media/image38.png"/><Relationship Id="rId37" Type="http://schemas.openxmlformats.org/officeDocument/2006/relationships/image" Target="media/image37.png"/><Relationship Id="rId36" Type="http://schemas.openxmlformats.org/officeDocument/2006/relationships/image" Target="media/image36.png"/><Relationship Id="rId35" Type="http://schemas.openxmlformats.org/officeDocument/2006/relationships/image" Target="media/image35.png"/><Relationship Id="rId34" Type="http://schemas.openxmlformats.org/officeDocument/2006/relationships/image" Target="media/image34.png"/><Relationship Id="rId33" Type="http://schemas.openxmlformats.org/officeDocument/2006/relationships/image" Target="media/image33.png"/><Relationship Id="rId32" Type="http://schemas.openxmlformats.org/officeDocument/2006/relationships/image" Target="media/image32.png"/><Relationship Id="rId31" Type="http://schemas.openxmlformats.org/officeDocument/2006/relationships/image" Target="media/image31.png"/><Relationship Id="rId30" Type="http://schemas.openxmlformats.org/officeDocument/2006/relationships/image" Target="media/image30.png"/><Relationship Id="rId3" Type="http://schemas.openxmlformats.org/officeDocument/2006/relationships/image" Target="media/image3.png"/><Relationship Id="rId29" Type="http://schemas.openxmlformats.org/officeDocument/2006/relationships/image" Target="media/image29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zoomScale="70" zoomScaleNormal="70" topLeftCell="B1" workbookViewId="0">
      <pane xSplit="5" ySplit="5" topLeftCell="G25" activePane="bottomRight" state="frozen"/>
      <selection/>
      <selection pane="topRight"/>
      <selection pane="bottomLeft"/>
      <selection pane="bottomRight" activeCell="H3" sqref="H3"/>
    </sheetView>
  </sheetViews>
  <sheetFormatPr defaultColWidth="9" defaultRowHeight="13"/>
  <cols>
    <col min="1" max="1" width="6.63636363636364" style="13" customWidth="1"/>
    <col min="2" max="2" width="14.3818181818182" style="13" customWidth="1"/>
    <col min="3" max="3" width="14" style="13" customWidth="1"/>
    <col min="4" max="4" width="40.1363636363636" style="13" customWidth="1"/>
    <col min="5" max="5" width="25.7545454545455" style="13" customWidth="1"/>
    <col min="6" max="6" width="28.5" style="13" customWidth="1"/>
    <col min="7" max="7" width="27" style="13" customWidth="1"/>
    <col min="8" max="8" width="26.8727272727273" style="13" customWidth="1"/>
    <col min="9" max="9" width="27" style="13" customWidth="1"/>
    <col min="10" max="10" width="27.1272727272727" style="13" customWidth="1"/>
    <col min="11" max="11" width="27.2545454545455" style="13" customWidth="1"/>
    <col min="12" max="12" width="35.8272727272727" style="13" customWidth="1"/>
    <col min="13" max="13" width="24.7" style="13" customWidth="1"/>
    <col min="14" max="14" width="20.3090909090909" style="13" customWidth="1"/>
    <col min="15" max="15" width="28.3090909090909" style="13" customWidth="1"/>
    <col min="16" max="16" width="26.2363636363636" style="13" customWidth="1"/>
    <col min="17" max="17" width="38.2363636363636" style="13"/>
    <col min="18" max="16384" width="9" style="13"/>
  </cols>
  <sheetData>
    <row r="1" ht="33" customHeight="1" spans="1:11">
      <c r="A1" s="1" t="s">
        <v>0</v>
      </c>
      <c r="B1" s="2" t="s">
        <v>1</v>
      </c>
      <c r="C1" s="2"/>
      <c r="D1" s="1" t="s">
        <v>2</v>
      </c>
      <c r="E1" s="14" t="s">
        <v>3</v>
      </c>
      <c r="F1" s="14" t="s">
        <v>4</v>
      </c>
      <c r="G1" s="14" t="s">
        <v>5</v>
      </c>
      <c r="H1" s="14" t="s">
        <v>6</v>
      </c>
      <c r="I1" s="14" t="s">
        <v>7</v>
      </c>
      <c r="J1" s="14" t="s">
        <v>8</v>
      </c>
      <c r="K1" s="14" t="s">
        <v>9</v>
      </c>
    </row>
    <row r="2" ht="34" customHeight="1" spans="1:11">
      <c r="A2" s="4"/>
      <c r="B2" s="2" t="s">
        <v>10</v>
      </c>
      <c r="C2" s="2" t="s">
        <v>11</v>
      </c>
      <c r="D2" s="4"/>
      <c r="E2" s="14"/>
      <c r="F2" s="14"/>
      <c r="G2" s="14"/>
      <c r="H2" s="14"/>
      <c r="I2" s="14"/>
      <c r="J2" s="14"/>
      <c r="K2" s="14"/>
    </row>
    <row r="3" ht="130" customHeight="1" spans="1:14">
      <c r="A3" s="15">
        <v>1</v>
      </c>
      <c r="B3" s="15" t="s">
        <v>12</v>
      </c>
      <c r="C3" s="15" t="s">
        <v>13</v>
      </c>
      <c r="D3" s="16" t="s">
        <v>14</v>
      </c>
      <c r="E3" s="7" t="s">
        <v>15</v>
      </c>
      <c r="F3" s="7" t="s">
        <v>16</v>
      </c>
      <c r="G3" s="7" t="s">
        <v>16</v>
      </c>
      <c r="H3" s="7" t="s">
        <v>15</v>
      </c>
      <c r="I3" s="7" t="s">
        <v>17</v>
      </c>
      <c r="J3" s="7" t="s">
        <v>15</v>
      </c>
      <c r="K3" s="7" t="s">
        <v>18</v>
      </c>
      <c r="L3" s="13" t="str">
        <f>_xlfn.DISPIMG("ID_ACAC3723BC1A4A0DBF10E67D14D99F13",1)</f>
        <v>=DISPIMG("ID_ACAC3723BC1A4A0DBF10E67D14D99F13",1)</v>
      </c>
      <c r="M3" s="13" t="str">
        <f>_xlfn.DISPIMG("ID_61BF5D87A0FF4533A41F371C9E00A500",1)</f>
        <v>=DISPIMG("ID_61BF5D87A0FF4533A41F371C9E00A500",1)</v>
      </c>
      <c r="N3" s="13" t="str">
        <f>_xlfn.DISPIMG("ID_8DBA1851CD334592BA1FFD8B95944220",1)</f>
        <v>=DISPIMG("ID_8DBA1851CD334592BA1FFD8B95944220",1)</v>
      </c>
    </row>
    <row r="4" ht="42" customHeight="1" spans="1:12">
      <c r="A4" s="15">
        <v>2</v>
      </c>
      <c r="B4" s="15"/>
      <c r="C4" s="15" t="s">
        <v>19</v>
      </c>
      <c r="D4" s="16" t="s">
        <v>20</v>
      </c>
      <c r="E4" s="17" t="s">
        <v>21</v>
      </c>
      <c r="F4" s="17" t="s">
        <v>15</v>
      </c>
      <c r="G4" s="17" t="s">
        <v>22</v>
      </c>
      <c r="H4" s="17" t="s">
        <v>15</v>
      </c>
      <c r="I4" s="17" t="s">
        <v>15</v>
      </c>
      <c r="J4" s="17" t="s">
        <v>15</v>
      </c>
      <c r="K4" s="17" t="s">
        <v>15</v>
      </c>
      <c r="L4" s="13" t="s">
        <v>23</v>
      </c>
    </row>
    <row r="5" ht="70" customHeight="1" spans="1:13">
      <c r="A5" s="15">
        <v>3</v>
      </c>
      <c r="B5" s="15"/>
      <c r="C5" s="15" t="s">
        <v>24</v>
      </c>
      <c r="D5" s="16" t="s">
        <v>25</v>
      </c>
      <c r="E5" s="7" t="s">
        <v>15</v>
      </c>
      <c r="F5" s="7" t="s">
        <v>15</v>
      </c>
      <c r="G5" s="7" t="s">
        <v>15</v>
      </c>
      <c r="H5" s="7" t="s">
        <v>15</v>
      </c>
      <c r="I5" s="7" t="s">
        <v>26</v>
      </c>
      <c r="J5" s="7" t="s">
        <v>27</v>
      </c>
      <c r="K5" s="7" t="s">
        <v>15</v>
      </c>
      <c r="L5" s="13" t="str">
        <f>_xlfn.DISPIMG("ID_4B0D65DBFB6841D183B5FF8853483BE4",1)</f>
        <v>=DISPIMG("ID_4B0D65DBFB6841D183B5FF8853483BE4",1)</v>
      </c>
      <c r="M5" s="13" t="str">
        <f>_xlfn.DISPIMG("ID_23238B78CA2341C7ADB78DA61E948FAB",1)</f>
        <v>=DISPIMG("ID_23238B78CA2341C7ADB78DA61E948FAB",1)</v>
      </c>
    </row>
    <row r="6" ht="42" customHeight="1" spans="1:14">
      <c r="A6" s="15">
        <v>4</v>
      </c>
      <c r="B6" s="15" t="s">
        <v>28</v>
      </c>
      <c r="C6" s="15" t="s">
        <v>29</v>
      </c>
      <c r="D6" s="16" t="s">
        <v>30</v>
      </c>
      <c r="E6" s="7" t="s">
        <v>15</v>
      </c>
      <c r="F6" s="7" t="s">
        <v>15</v>
      </c>
      <c r="G6" s="7" t="s">
        <v>31</v>
      </c>
      <c r="H6" s="7" t="s">
        <v>32</v>
      </c>
      <c r="I6" s="7" t="s">
        <v>15</v>
      </c>
      <c r="J6" s="7" t="s">
        <v>33</v>
      </c>
      <c r="K6" s="7" t="s">
        <v>15</v>
      </c>
      <c r="L6" s="13" t="str">
        <f>_xlfn.DISPIMG("ID_F1C790C7B4E44FFBA53030D919300309",1)</f>
        <v>=DISPIMG("ID_F1C790C7B4E44FFBA53030D919300309",1)</v>
      </c>
      <c r="M6" s="13" t="str">
        <f>_xlfn.DISPIMG("ID_08656514150441CD805130B2B711D5C2",1)</f>
        <v>=DISPIMG("ID_08656514150441CD805130B2B711D5C2",1)</v>
      </c>
      <c r="N6" s="13" t="str">
        <f>_xlfn.DISPIMG("ID_2F764A181B864CF8BBAC844FA6941623",1)</f>
        <v>=DISPIMG("ID_2F764A181B864CF8BBAC844FA6941623",1)</v>
      </c>
    </row>
    <row r="7" ht="42" customHeight="1" spans="1:11">
      <c r="A7" s="15">
        <v>5</v>
      </c>
      <c r="B7" s="15"/>
      <c r="C7" s="15" t="s">
        <v>34</v>
      </c>
      <c r="D7" s="16" t="s">
        <v>35</v>
      </c>
      <c r="E7" s="7" t="s">
        <v>15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15</v>
      </c>
    </row>
    <row r="8" ht="42" customHeight="1" spans="1:11">
      <c r="A8" s="15">
        <v>6</v>
      </c>
      <c r="B8" s="15" t="s">
        <v>36</v>
      </c>
      <c r="C8" s="15" t="s">
        <v>37</v>
      </c>
      <c r="D8" s="16" t="s">
        <v>38</v>
      </c>
      <c r="E8" s="7" t="s">
        <v>15</v>
      </c>
      <c r="F8" s="7" t="s">
        <v>15</v>
      </c>
      <c r="G8" s="7" t="s">
        <v>15</v>
      </c>
      <c r="H8" s="7" t="s">
        <v>15</v>
      </c>
      <c r="I8" s="7" t="s">
        <v>15</v>
      </c>
      <c r="J8" s="7" t="s">
        <v>15</v>
      </c>
      <c r="K8" s="7" t="s">
        <v>15</v>
      </c>
    </row>
    <row r="9" ht="42" customHeight="1" spans="1:11">
      <c r="A9" s="15">
        <v>7</v>
      </c>
      <c r="B9" s="15"/>
      <c r="C9" s="18" t="s">
        <v>39</v>
      </c>
      <c r="D9" s="16" t="s">
        <v>40</v>
      </c>
      <c r="E9" s="7" t="s">
        <v>15</v>
      </c>
      <c r="F9" s="7" t="s">
        <v>15</v>
      </c>
      <c r="G9" s="7" t="s">
        <v>15</v>
      </c>
      <c r="H9" s="7" t="s">
        <v>15</v>
      </c>
      <c r="I9" s="7" t="s">
        <v>15</v>
      </c>
      <c r="J9" s="7" t="s">
        <v>15</v>
      </c>
      <c r="K9" s="7" t="s">
        <v>15</v>
      </c>
    </row>
    <row r="10" ht="143" customHeight="1" spans="1:16">
      <c r="A10" s="15">
        <v>8</v>
      </c>
      <c r="B10" s="15"/>
      <c r="C10" s="18" t="s">
        <v>41</v>
      </c>
      <c r="D10" s="16" t="s">
        <v>42</v>
      </c>
      <c r="E10" s="7" t="s">
        <v>43</v>
      </c>
      <c r="F10" s="7" t="s">
        <v>43</v>
      </c>
      <c r="G10" s="7" t="s">
        <v>15</v>
      </c>
      <c r="H10" s="7" t="s">
        <v>43</v>
      </c>
      <c r="I10" s="7" t="s">
        <v>15</v>
      </c>
      <c r="J10" s="7" t="s">
        <v>43</v>
      </c>
      <c r="K10" s="7" t="s">
        <v>43</v>
      </c>
      <c r="L10" s="13" t="str">
        <f>_xlfn.DISPIMG("ID_23EA09C1FE894251AAF0DA02E49936B3",1)</f>
        <v>=DISPIMG("ID_23EA09C1FE894251AAF0DA02E49936B3",1)</v>
      </c>
      <c r="M10" s="13" t="str">
        <f>_xlfn.DISPIMG("ID_2ED8F431D84A4C0C932C8CAE19DAEBC5",1)</f>
        <v>=DISPIMG("ID_2ED8F431D84A4C0C932C8CAE19DAEBC5",1)</v>
      </c>
      <c r="N10" s="13" t="str">
        <f>_xlfn.DISPIMG("ID_0CFB5583CE9C41C6B89EAB3EE8FE1DEF",1)</f>
        <v>=DISPIMG("ID_0CFB5583CE9C41C6B89EAB3EE8FE1DEF",1)</v>
      </c>
      <c r="O10" s="13" t="str">
        <f>_xlfn.DISPIMG("ID_0BBE1FE66CB34183992241695F630878",1)</f>
        <v>=DISPIMG("ID_0BBE1FE66CB34183992241695F630878",1)</v>
      </c>
      <c r="P10" s="13" t="str">
        <f>_xlfn.DISPIMG("ID_4CAB0F98DC65453B9817909916F7BF47",1)</f>
        <v>=DISPIMG("ID_4CAB0F98DC65453B9817909916F7BF47",1)</v>
      </c>
    </row>
    <row r="11" ht="81" customHeight="1" spans="1:12">
      <c r="A11" s="15">
        <v>9</v>
      </c>
      <c r="B11" s="15" t="s">
        <v>44</v>
      </c>
      <c r="C11" s="18" t="s">
        <v>45</v>
      </c>
      <c r="D11" s="16" t="s">
        <v>46</v>
      </c>
      <c r="E11" s="7" t="s">
        <v>15</v>
      </c>
      <c r="F11" s="7" t="s">
        <v>15</v>
      </c>
      <c r="G11" s="7" t="s">
        <v>15</v>
      </c>
      <c r="H11" s="7" t="s">
        <v>15</v>
      </c>
      <c r="I11" s="7" t="s">
        <v>15</v>
      </c>
      <c r="J11" s="7" t="s">
        <v>15</v>
      </c>
      <c r="K11" s="7" t="s">
        <v>47</v>
      </c>
      <c r="L11" s="13" t="str">
        <f>_xlfn.DISPIMG("ID_978BE597FD474827A6EDCFEDA512085A",1)</f>
        <v>=DISPIMG("ID_978BE597FD474827A6EDCFEDA512085A",1)</v>
      </c>
    </row>
    <row r="12" ht="80" customHeight="1" spans="1:12">
      <c r="A12" s="15">
        <v>10</v>
      </c>
      <c r="B12" s="15"/>
      <c r="C12" s="18" t="s">
        <v>48</v>
      </c>
      <c r="D12" s="16" t="s">
        <v>49</v>
      </c>
      <c r="E12" s="7" t="s">
        <v>15</v>
      </c>
      <c r="F12" s="7" t="s">
        <v>15</v>
      </c>
      <c r="G12" s="7" t="s">
        <v>15</v>
      </c>
      <c r="H12" s="7" t="s">
        <v>50</v>
      </c>
      <c r="I12" s="7" t="s">
        <v>15</v>
      </c>
      <c r="J12" s="7" t="s">
        <v>15</v>
      </c>
      <c r="K12" s="7" t="s">
        <v>15</v>
      </c>
      <c r="L12" s="13" t="str">
        <f>_xlfn.DISPIMG("ID_2CCD73FF0E43442F9EADC8241088E5C0",1)</f>
        <v>=DISPIMG("ID_2CCD73FF0E43442F9EADC8241088E5C0",1)</v>
      </c>
    </row>
    <row r="13" ht="42" customHeight="1" spans="1:13">
      <c r="A13" s="15">
        <v>11</v>
      </c>
      <c r="B13" s="15"/>
      <c r="C13" s="18" t="s">
        <v>51</v>
      </c>
      <c r="D13" s="16" t="s">
        <v>52</v>
      </c>
      <c r="E13" s="7" t="s">
        <v>15</v>
      </c>
      <c r="F13" s="7" t="s">
        <v>53</v>
      </c>
      <c r="G13" s="7" t="s">
        <v>53</v>
      </c>
      <c r="H13" s="7" t="s">
        <v>15</v>
      </c>
      <c r="I13" s="7" t="s">
        <v>15</v>
      </c>
      <c r="J13" s="7" t="s">
        <v>15</v>
      </c>
      <c r="K13" s="7" t="s">
        <v>15</v>
      </c>
      <c r="L13" s="13" t="str">
        <f>_xlfn.DISPIMG("ID_1A79CF06CAAE4E57AFAE057B44379A56",1)</f>
        <v>=DISPIMG("ID_1A79CF06CAAE4E57AFAE057B44379A56",1)</v>
      </c>
      <c r="M13" s="13" t="str">
        <f>_xlfn.DISPIMG("ID_69247A3FDEDC4A50B3C2346E0DA72265",1)</f>
        <v>=DISPIMG("ID_69247A3FDEDC4A50B3C2346E0DA72265",1)</v>
      </c>
    </row>
    <row r="14" ht="83" customHeight="1" spans="1:12">
      <c r="A14" s="15">
        <v>12</v>
      </c>
      <c r="B14" s="15"/>
      <c r="C14" s="18" t="s">
        <v>54</v>
      </c>
      <c r="D14" s="16" t="s">
        <v>55</v>
      </c>
      <c r="E14" s="7" t="s">
        <v>56</v>
      </c>
      <c r="F14" s="7" t="s">
        <v>57</v>
      </c>
      <c r="G14" s="7" t="s">
        <v>15</v>
      </c>
      <c r="H14" s="7" t="s">
        <v>58</v>
      </c>
      <c r="I14" s="7" t="s">
        <v>59</v>
      </c>
      <c r="J14" s="7" t="s">
        <v>56</v>
      </c>
      <c r="K14" s="7" t="s">
        <v>60</v>
      </c>
      <c r="L14" s="13" t="s">
        <v>23</v>
      </c>
    </row>
    <row r="15" ht="74" customHeight="1" spans="1:15">
      <c r="A15" s="15">
        <v>13</v>
      </c>
      <c r="B15" s="15" t="s">
        <v>61</v>
      </c>
      <c r="C15" s="18"/>
      <c r="D15" s="16" t="s">
        <v>62</v>
      </c>
      <c r="E15" s="7" t="s">
        <v>63</v>
      </c>
      <c r="F15" s="7" t="s">
        <v>64</v>
      </c>
      <c r="G15" s="7" t="s">
        <v>15</v>
      </c>
      <c r="H15" s="7" t="s">
        <v>65</v>
      </c>
      <c r="I15" s="7" t="s">
        <v>15</v>
      </c>
      <c r="J15" s="7" t="s">
        <v>66</v>
      </c>
      <c r="K15" s="7" t="s">
        <v>15</v>
      </c>
      <c r="L15" s="13" t="str">
        <f>_xlfn.DISPIMG("ID_D8427E129406443688F0C41C5128EFA5",1)</f>
        <v>=DISPIMG("ID_D8427E129406443688F0C41C5128EFA5",1)</v>
      </c>
      <c r="M15" s="13" t="str">
        <f>_xlfn.DISPIMG("ID_57864F4DC90743BAB0E6107172A4787C",1)</f>
        <v>=DISPIMG("ID_57864F4DC90743BAB0E6107172A4787C",1)</v>
      </c>
      <c r="N15" s="13" t="str">
        <f>_xlfn.DISPIMG("ID_1488B6C3A85B4E058C7D37A614D4153F",1)</f>
        <v>=DISPIMG("ID_1488B6C3A85B4E058C7D37A614D4153F",1)</v>
      </c>
      <c r="O15" s="13" t="s">
        <v>67</v>
      </c>
    </row>
    <row r="16" ht="58" customHeight="1" spans="1:13">
      <c r="A16" s="15">
        <v>14</v>
      </c>
      <c r="B16" s="15" t="s">
        <v>68</v>
      </c>
      <c r="C16" s="18"/>
      <c r="D16" s="16" t="s">
        <v>69</v>
      </c>
      <c r="E16" s="7" t="s">
        <v>70</v>
      </c>
      <c r="F16" s="7" t="s">
        <v>15</v>
      </c>
      <c r="G16" s="7" t="s">
        <v>15</v>
      </c>
      <c r="H16" s="7" t="s">
        <v>15</v>
      </c>
      <c r="I16" s="7" t="s">
        <v>15</v>
      </c>
      <c r="J16" s="7" t="s">
        <v>15</v>
      </c>
      <c r="K16" s="7" t="s">
        <v>71</v>
      </c>
      <c r="L16" s="13" t="str">
        <f>_xlfn.DISPIMG("ID_AA92437D0243441DBA66BC2CFF8CBED1",1)</f>
        <v>=DISPIMG("ID_AA92437D0243441DBA66BC2CFF8CBED1",1)</v>
      </c>
      <c r="M16" s="13" t="str">
        <f>_xlfn.DISPIMG("ID_28BE4D9B8BA7484CB39D9700F8A639CB",1)</f>
        <v>=DISPIMG("ID_28BE4D9B8BA7484CB39D9700F8A639CB",1)</v>
      </c>
    </row>
    <row r="17" ht="42" customHeight="1" spans="1:13">
      <c r="A17" s="15">
        <v>15</v>
      </c>
      <c r="B17" s="15" t="s">
        <v>72</v>
      </c>
      <c r="C17" s="18" t="s">
        <v>73</v>
      </c>
      <c r="D17" s="16" t="s">
        <v>74</v>
      </c>
      <c r="E17" s="7" t="s">
        <v>15</v>
      </c>
      <c r="F17" s="7" t="s">
        <v>75</v>
      </c>
      <c r="G17" s="7" t="s">
        <v>76</v>
      </c>
      <c r="H17" s="7" t="s">
        <v>75</v>
      </c>
      <c r="I17" s="7" t="s">
        <v>75</v>
      </c>
      <c r="J17" s="7" t="s">
        <v>56</v>
      </c>
      <c r="K17" s="7" t="s">
        <v>77</v>
      </c>
      <c r="L17" s="13" t="s">
        <v>78</v>
      </c>
      <c r="M17" s="13" t="str">
        <f>_xlfn.DISPIMG("ID_FAAF35769E294F2B8DAE641EF0E278D1",1)</f>
        <v>=DISPIMG("ID_FAAF35769E294F2B8DAE641EF0E278D1",1)</v>
      </c>
    </row>
    <row r="18" ht="53" customHeight="1" spans="1:12">
      <c r="A18" s="15">
        <v>16</v>
      </c>
      <c r="B18" s="15"/>
      <c r="C18" s="18" t="s">
        <v>79</v>
      </c>
      <c r="D18" s="16" t="s">
        <v>80</v>
      </c>
      <c r="E18" s="7" t="s">
        <v>81</v>
      </c>
      <c r="F18" s="7" t="s">
        <v>82</v>
      </c>
      <c r="G18" s="7" t="s">
        <v>81</v>
      </c>
      <c r="H18" s="7" t="s">
        <v>81</v>
      </c>
      <c r="I18" s="7" t="s">
        <v>81</v>
      </c>
      <c r="J18" s="7" t="s">
        <v>81</v>
      </c>
      <c r="K18" s="7" t="s">
        <v>81</v>
      </c>
      <c r="L18" s="13" t="s">
        <v>83</v>
      </c>
    </row>
    <row r="19" ht="76" customHeight="1" spans="1:12">
      <c r="A19" s="15">
        <v>17</v>
      </c>
      <c r="B19" s="15"/>
      <c r="C19" s="18" t="s">
        <v>84</v>
      </c>
      <c r="D19" s="16" t="s">
        <v>85</v>
      </c>
      <c r="E19" s="7" t="s">
        <v>86</v>
      </c>
      <c r="F19" s="7" t="s">
        <v>87</v>
      </c>
      <c r="G19" s="7" t="s">
        <v>86</v>
      </c>
      <c r="H19" s="7" t="s">
        <v>86</v>
      </c>
      <c r="I19" s="7" t="s">
        <v>86</v>
      </c>
      <c r="J19" s="7" t="s">
        <v>86</v>
      </c>
      <c r="K19" s="7" t="s">
        <v>15</v>
      </c>
      <c r="L19" s="13" t="s">
        <v>83</v>
      </c>
    </row>
    <row r="20" ht="42" customHeight="1" spans="1:11">
      <c r="A20" s="15">
        <v>18</v>
      </c>
      <c r="B20" s="15"/>
      <c r="C20" s="18" t="s">
        <v>88</v>
      </c>
      <c r="D20" s="16" t="s">
        <v>89</v>
      </c>
      <c r="E20" s="7" t="s">
        <v>15</v>
      </c>
      <c r="F20" s="7" t="s">
        <v>15</v>
      </c>
      <c r="G20" s="7" t="s">
        <v>15</v>
      </c>
      <c r="H20" s="7" t="s">
        <v>15</v>
      </c>
      <c r="I20" s="7" t="s">
        <v>15</v>
      </c>
      <c r="J20" s="7" t="s">
        <v>15</v>
      </c>
      <c r="K20" s="7" t="s">
        <v>15</v>
      </c>
    </row>
    <row r="21" ht="42" customHeight="1" spans="1:15">
      <c r="A21" s="15">
        <v>19</v>
      </c>
      <c r="B21" s="15"/>
      <c r="C21" s="18" t="s">
        <v>90</v>
      </c>
      <c r="D21" s="16" t="s">
        <v>91</v>
      </c>
      <c r="E21" s="7" t="s">
        <v>15</v>
      </c>
      <c r="F21" s="7" t="s">
        <v>92</v>
      </c>
      <c r="G21" s="7" t="s">
        <v>93</v>
      </c>
      <c r="H21" s="7" t="s">
        <v>94</v>
      </c>
      <c r="I21" s="7" t="s">
        <v>95</v>
      </c>
      <c r="J21" s="7" t="s">
        <v>96</v>
      </c>
      <c r="K21" s="7" t="s">
        <v>15</v>
      </c>
      <c r="L21" s="13" t="str">
        <f>_xlfn.DISPIMG("ID_F632D28893DF4C0F864282A5C92CB853",1)</f>
        <v>=DISPIMG("ID_F632D28893DF4C0F864282A5C92CB853",1)</v>
      </c>
      <c r="M21" s="13" t="str">
        <f>_xlfn.DISPIMG("ID_2248EB1AE43843E58BA24D5CDF567543",1)</f>
        <v>=DISPIMG("ID_2248EB1AE43843E58BA24D5CDF567543",1)</v>
      </c>
      <c r="N21" s="13" t="str">
        <f>_xlfn.DISPIMG("ID_CB23DB9E951F4579B930E1226E5F5035",1)</f>
        <v>=DISPIMG("ID_CB23DB9E951F4579B930E1226E5F5035",1)</v>
      </c>
      <c r="O21" s="13" t="str">
        <f>_xlfn.DISPIMG("ID_3B787C7882D24330828A059EFF0F1EDB",1)</f>
        <v>=DISPIMG("ID_3B787C7882D24330828A059EFF0F1EDB",1)</v>
      </c>
    </row>
    <row r="22" ht="57" customHeight="1" spans="1:12">
      <c r="A22" s="15">
        <v>20</v>
      </c>
      <c r="B22" s="15" t="s">
        <v>97</v>
      </c>
      <c r="C22" s="18"/>
      <c r="D22" s="16" t="s">
        <v>98</v>
      </c>
      <c r="E22" s="7" t="s">
        <v>15</v>
      </c>
      <c r="F22" s="7" t="s">
        <v>15</v>
      </c>
      <c r="G22" s="7" t="s">
        <v>15</v>
      </c>
      <c r="H22" s="7" t="s">
        <v>99</v>
      </c>
      <c r="I22" s="7" t="s">
        <v>15</v>
      </c>
      <c r="J22" s="7" t="s">
        <v>15</v>
      </c>
      <c r="K22" s="7" t="s">
        <v>15</v>
      </c>
      <c r="L22" s="13" t="str">
        <f>_xlfn.DISPIMG("ID_0BDF1D731DCE4CA4854BF24522E7EE9A",1)</f>
        <v>=DISPIMG("ID_0BDF1D731DCE4CA4854BF24522E7EE9A",1)</v>
      </c>
    </row>
    <row r="23" ht="63" customHeight="1" spans="1:12">
      <c r="A23" s="15">
        <v>21</v>
      </c>
      <c r="B23" s="15" t="s">
        <v>100</v>
      </c>
      <c r="C23" s="15"/>
      <c r="D23" s="16" t="s">
        <v>101</v>
      </c>
      <c r="E23" s="7" t="s">
        <v>15</v>
      </c>
      <c r="F23" s="7" t="s">
        <v>15</v>
      </c>
      <c r="G23" s="7" t="s">
        <v>15</v>
      </c>
      <c r="H23" s="7" t="s">
        <v>102</v>
      </c>
      <c r="I23" s="7" t="s">
        <v>15</v>
      </c>
      <c r="J23" s="7" t="s">
        <v>15</v>
      </c>
      <c r="K23" s="7" t="s">
        <v>15</v>
      </c>
      <c r="L23" s="13" t="str">
        <f>_xlfn.DISPIMG("ID_7F1117B7134740C88822F1EBD46B1A42",1)</f>
        <v>=DISPIMG("ID_7F1117B7134740C88822F1EBD46B1A42",1)</v>
      </c>
    </row>
    <row r="24" ht="42" customHeight="1" spans="1:11">
      <c r="A24" s="15">
        <v>22</v>
      </c>
      <c r="B24" s="15" t="s">
        <v>103</v>
      </c>
      <c r="C24" s="15"/>
      <c r="D24" s="16" t="s">
        <v>104</v>
      </c>
      <c r="E24" s="7" t="s">
        <v>15</v>
      </c>
      <c r="F24" s="7" t="s">
        <v>15</v>
      </c>
      <c r="G24" s="7" t="s">
        <v>15</v>
      </c>
      <c r="H24" s="7" t="s">
        <v>15</v>
      </c>
      <c r="I24" s="7" t="s">
        <v>15</v>
      </c>
      <c r="J24" s="7" t="s">
        <v>15</v>
      </c>
      <c r="K24" s="7" t="s">
        <v>15</v>
      </c>
    </row>
    <row r="25" ht="147" customHeight="1" spans="1:14">
      <c r="A25" s="15">
        <v>23</v>
      </c>
      <c r="B25" s="15" t="s">
        <v>105</v>
      </c>
      <c r="C25" s="15" t="s">
        <v>106</v>
      </c>
      <c r="D25" s="16" t="s">
        <v>107</v>
      </c>
      <c r="E25" s="7" t="s">
        <v>56</v>
      </c>
      <c r="F25" s="7" t="s">
        <v>15</v>
      </c>
      <c r="G25" s="7" t="s">
        <v>15</v>
      </c>
      <c r="H25" s="7" t="s">
        <v>15</v>
      </c>
      <c r="I25" s="7" t="s">
        <v>108</v>
      </c>
      <c r="J25" s="7" t="s">
        <v>109</v>
      </c>
      <c r="K25" s="7" t="s">
        <v>15</v>
      </c>
      <c r="L25" s="13" t="str">
        <f>_xlfn.DISPIMG("ID_6E623FD7EB324DF9A82A00F24506F71C",1)</f>
        <v>=DISPIMG("ID_6E623FD7EB324DF9A82A00F24506F71C",1)</v>
      </c>
      <c r="M25" s="13" t="str">
        <f>_xlfn.DISPIMG("ID_435DEAED7A8740618D947FF89D0DF830",1)</f>
        <v>=DISPIMG("ID_435DEAED7A8740618D947FF89D0DF830",1)</v>
      </c>
      <c r="N25" s="13" t="str">
        <f>_xlfn.DISPIMG("ID_4B626ADADC4246A4A1B97A4921A491EE",1)</f>
        <v>=DISPIMG("ID_4B626ADADC4246A4A1B97A4921A491EE",1)</v>
      </c>
    </row>
    <row r="26" ht="82" customHeight="1" spans="1:17">
      <c r="A26" s="15">
        <v>24</v>
      </c>
      <c r="B26" s="15"/>
      <c r="C26" s="15" t="s">
        <v>110</v>
      </c>
      <c r="D26" s="16" t="s">
        <v>111</v>
      </c>
      <c r="E26" s="7" t="s">
        <v>112</v>
      </c>
      <c r="F26" s="7" t="s">
        <v>112</v>
      </c>
      <c r="G26" s="7" t="s">
        <v>112</v>
      </c>
      <c r="H26" s="7" t="s">
        <v>112</v>
      </c>
      <c r="I26" s="7" t="s">
        <v>112</v>
      </c>
      <c r="J26" s="7" t="s">
        <v>112</v>
      </c>
      <c r="K26" s="7" t="s">
        <v>112</v>
      </c>
      <c r="L26" s="13" t="str">
        <f>_xlfn.DISPIMG("ID_C26DEE3F36B14C058B1E2C2B5A1BF6A4",1)</f>
        <v>=DISPIMG("ID_C26DEE3F36B14C058B1E2C2B5A1BF6A4",1)</v>
      </c>
      <c r="M26" s="13" t="str">
        <f>_xlfn.DISPIMG("ID_7F4DE1442316407AA33FF75D72AF37C1",1)</f>
        <v>=DISPIMG("ID_7F4DE1442316407AA33FF75D72AF37C1",1)</v>
      </c>
      <c r="N26" s="13" t="str">
        <f>_xlfn.DISPIMG("ID_45E871309FCA4D558D876F3EC402D1A2",1)</f>
        <v>=DISPIMG("ID_45E871309FCA4D558D876F3EC402D1A2",1)</v>
      </c>
      <c r="O26" s="13" t="str">
        <f>_xlfn.DISPIMG("ID_A5B8F0277A2A4E8D9C2F18F0129AFAAC",1)</f>
        <v>=DISPIMG("ID_A5B8F0277A2A4E8D9C2F18F0129AFAAC",1)</v>
      </c>
      <c r="P26" s="13" t="str">
        <f>_xlfn.DISPIMG("ID_7B0B7DD0C2A343E2BFD5F44651EF1072",1)</f>
        <v>=DISPIMG("ID_7B0B7DD0C2A343E2BFD5F44651EF1072",1)</v>
      </c>
      <c r="Q26" s="13" t="str">
        <f>_xlfn.DISPIMG("ID_21BB4F45C0B94283BB45D5A486101273",1)</f>
        <v>=DISPIMG("ID_21BB4F45C0B94283BB45D5A486101273",1)</v>
      </c>
    </row>
    <row r="27" ht="42" customHeight="1" spans="1:11">
      <c r="A27" s="15">
        <v>25</v>
      </c>
      <c r="B27" s="15" t="s">
        <v>113</v>
      </c>
      <c r="C27" s="15"/>
      <c r="D27" s="16" t="s">
        <v>114</v>
      </c>
      <c r="E27" s="7" t="s">
        <v>15</v>
      </c>
      <c r="F27" s="7" t="s">
        <v>15</v>
      </c>
      <c r="G27" s="7" t="s">
        <v>15</v>
      </c>
      <c r="H27" s="7" t="s">
        <v>15</v>
      </c>
      <c r="I27" s="7" t="s">
        <v>15</v>
      </c>
      <c r="J27" s="7" t="s">
        <v>15</v>
      </c>
      <c r="K27" s="7" t="s">
        <v>15</v>
      </c>
    </row>
    <row r="28" spans="5:11">
      <c r="E28" s="19"/>
      <c r="F28" s="19"/>
      <c r="G28" s="19"/>
      <c r="H28" s="19"/>
      <c r="I28" s="19"/>
      <c r="J28" s="19"/>
      <c r="K28" s="19"/>
    </row>
  </sheetData>
  <mergeCells count="16">
    <mergeCell ref="B1:C1"/>
    <mergeCell ref="A1:A2"/>
    <mergeCell ref="B3:B5"/>
    <mergeCell ref="B6:B7"/>
    <mergeCell ref="B8:B10"/>
    <mergeCell ref="B11:B14"/>
    <mergeCell ref="B17:B21"/>
    <mergeCell ref="B25:B26"/>
    <mergeCell ref="D1:D2"/>
    <mergeCell ref="E1:E2"/>
    <mergeCell ref="F1:F2"/>
    <mergeCell ref="G1:G2"/>
    <mergeCell ref="H1:H2"/>
    <mergeCell ref="I1:I2"/>
    <mergeCell ref="J1:J2"/>
    <mergeCell ref="K1:K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15" workbookViewId="0">
      <selection activeCell="G22" sqref="G22"/>
    </sheetView>
  </sheetViews>
  <sheetFormatPr defaultColWidth="9" defaultRowHeight="14"/>
  <cols>
    <col min="1" max="1" width="6" customWidth="1"/>
    <col min="2" max="2" width="11.7545454545455" customWidth="1"/>
    <col min="3" max="3" width="11.5" customWidth="1"/>
    <col min="4" max="4" width="39.7545454545455" customWidth="1"/>
    <col min="5" max="5" width="27.3727272727273" customWidth="1"/>
    <col min="6" max="6" width="25.3727272727273" customWidth="1"/>
    <col min="7" max="7" width="31.6272727272727" customWidth="1"/>
    <col min="8" max="8" width="72.6272727272727"/>
    <col min="9" max="9" width="45.6272727272727"/>
    <col min="10" max="10" width="35.9363636363636"/>
    <col min="11" max="11" width="26.3727272727273"/>
  </cols>
  <sheetData>
    <row r="1" ht="24" customHeight="1" spans="1:7">
      <c r="A1" s="1" t="s">
        <v>0</v>
      </c>
      <c r="B1" s="2" t="s">
        <v>115</v>
      </c>
      <c r="C1" s="2"/>
      <c r="D1" s="2" t="s">
        <v>116</v>
      </c>
      <c r="E1" s="3" t="s">
        <v>117</v>
      </c>
      <c r="F1" s="3" t="s">
        <v>118</v>
      </c>
      <c r="G1" s="3" t="s">
        <v>119</v>
      </c>
    </row>
    <row r="2" ht="30" customHeight="1" spans="1:7">
      <c r="A2" s="4"/>
      <c r="B2" s="2" t="s">
        <v>120</v>
      </c>
      <c r="C2" s="2" t="s">
        <v>121</v>
      </c>
      <c r="D2" s="2"/>
      <c r="E2" s="3"/>
      <c r="F2" s="3"/>
      <c r="G2" s="3"/>
    </row>
    <row r="3" ht="50" customHeight="1" spans="1:7">
      <c r="A3" s="5">
        <v>1</v>
      </c>
      <c r="B3" s="5" t="s">
        <v>12</v>
      </c>
      <c r="C3" s="5" t="s">
        <v>13</v>
      </c>
      <c r="D3" s="6" t="s">
        <v>122</v>
      </c>
      <c r="E3" s="7" t="s">
        <v>15</v>
      </c>
      <c r="F3" s="7" t="s">
        <v>15</v>
      </c>
      <c r="G3" s="7" t="s">
        <v>15</v>
      </c>
    </row>
    <row r="4" ht="50" customHeight="1" spans="1:7">
      <c r="A4" s="5"/>
      <c r="B4" s="5"/>
      <c r="C4" s="5"/>
      <c r="D4" s="6" t="s">
        <v>123</v>
      </c>
      <c r="E4" s="7" t="s">
        <v>15</v>
      </c>
      <c r="F4" s="7" t="s">
        <v>15</v>
      </c>
      <c r="G4" s="7" t="s">
        <v>15</v>
      </c>
    </row>
    <row r="5" ht="50" customHeight="1" spans="1:7">
      <c r="A5" s="5">
        <v>2</v>
      </c>
      <c r="B5" s="5"/>
      <c r="C5" s="5" t="s">
        <v>19</v>
      </c>
      <c r="D5" s="6" t="s">
        <v>124</v>
      </c>
      <c r="E5" s="7" t="s">
        <v>15</v>
      </c>
      <c r="F5" s="7" t="s">
        <v>15</v>
      </c>
      <c r="G5" s="7" t="s">
        <v>15</v>
      </c>
    </row>
    <row r="6" ht="50" customHeight="1" spans="1:7">
      <c r="A6" s="5">
        <v>3</v>
      </c>
      <c r="B6" s="5"/>
      <c r="C6" s="5" t="s">
        <v>24</v>
      </c>
      <c r="D6" s="6" t="s">
        <v>125</v>
      </c>
      <c r="E6" s="7" t="s">
        <v>15</v>
      </c>
      <c r="F6" s="7" t="s">
        <v>15</v>
      </c>
      <c r="G6" s="7" t="s">
        <v>15</v>
      </c>
    </row>
    <row r="7" ht="62" customHeight="1" spans="1:11">
      <c r="A7" s="5">
        <v>4</v>
      </c>
      <c r="B7" s="5" t="s">
        <v>28</v>
      </c>
      <c r="C7" s="5" t="s">
        <v>29</v>
      </c>
      <c r="D7" s="6" t="s">
        <v>126</v>
      </c>
      <c r="E7" s="7" t="s">
        <v>127</v>
      </c>
      <c r="F7" s="7" t="s">
        <v>128</v>
      </c>
      <c r="G7" s="7" t="s">
        <v>129</v>
      </c>
      <c r="H7" t="str">
        <f>_xlfn.DISPIMG("ID_EC1D40B0208D40EF80EC5DC1E7A34915",1)</f>
        <v>=DISPIMG("ID_EC1D40B0208D40EF80EC5DC1E7A34915",1)</v>
      </c>
      <c r="I7" t="str">
        <f>_xlfn.DISPIMG("ID_B325D7933E8A47D28D3C759A01314CD9",1)</f>
        <v>=DISPIMG("ID_B325D7933E8A47D28D3C759A01314CD9",1)</v>
      </c>
      <c r="J7" t="str">
        <f>_xlfn.DISPIMG("ID_D99041441BF945CBBA8F231CA69DD90B",1)</f>
        <v>=DISPIMG("ID_D99041441BF945CBBA8F231CA69DD90B",1)</v>
      </c>
      <c r="K7" t="str">
        <f>_xlfn.DISPIMG("ID_B7ABBC9CE11E4865A1AAC171FCC8A155",1)</f>
        <v>=DISPIMG("ID_B7ABBC9CE11E4865A1AAC171FCC8A155",1)</v>
      </c>
    </row>
    <row r="8" ht="50" customHeight="1" spans="1:7">
      <c r="A8" s="5">
        <v>5</v>
      </c>
      <c r="B8" s="5"/>
      <c r="C8" s="5" t="s">
        <v>34</v>
      </c>
      <c r="D8" s="8" t="s">
        <v>130</v>
      </c>
      <c r="E8" s="7" t="s">
        <v>15</v>
      </c>
      <c r="F8" s="7" t="s">
        <v>15</v>
      </c>
      <c r="G8" s="7" t="s">
        <v>15</v>
      </c>
    </row>
    <row r="9" ht="50" customHeight="1" spans="1:7">
      <c r="A9" s="5">
        <v>6</v>
      </c>
      <c r="B9" s="5" t="s">
        <v>36</v>
      </c>
      <c r="C9" s="5" t="s">
        <v>37</v>
      </c>
      <c r="D9" s="6" t="s">
        <v>38</v>
      </c>
      <c r="E9" s="7" t="s">
        <v>15</v>
      </c>
      <c r="F9" s="7" t="s">
        <v>15</v>
      </c>
      <c r="G9" s="7" t="s">
        <v>15</v>
      </c>
    </row>
    <row r="10" ht="50" customHeight="1" spans="1:10">
      <c r="A10" s="5">
        <v>7</v>
      </c>
      <c r="B10" s="5"/>
      <c r="C10" s="5" t="s">
        <v>41</v>
      </c>
      <c r="D10" s="6" t="s">
        <v>131</v>
      </c>
      <c r="E10" s="7" t="s">
        <v>43</v>
      </c>
      <c r="F10" s="7" t="s">
        <v>43</v>
      </c>
      <c r="G10" s="7" t="s">
        <v>43</v>
      </c>
      <c r="H10" t="str">
        <f>_xlfn.DISPIMG("ID_2A675F93BC8449E398F6DAEBAB4E7DEB",1)</f>
        <v>=DISPIMG("ID_2A675F93BC8449E398F6DAEBAB4E7DEB",1)</v>
      </c>
      <c r="I10" t="str">
        <f>_xlfn.DISPIMG("ID_1FF6B86F617449E28F2D90D1D5136461",1)</f>
        <v>=DISPIMG("ID_1FF6B86F617449E28F2D90D1D5136461",1)</v>
      </c>
      <c r="J10" t="str">
        <f>_xlfn.DISPIMG("ID_745A080A82954BD78BE53F9B9613AE9C",1)</f>
        <v>=DISPIMG("ID_745A080A82954BD78BE53F9B9613AE9C",1)</v>
      </c>
    </row>
    <row r="11" ht="50" customHeight="1" spans="1:7">
      <c r="A11" s="5">
        <v>8</v>
      </c>
      <c r="B11" s="5" t="s">
        <v>44</v>
      </c>
      <c r="C11" s="5" t="s">
        <v>45</v>
      </c>
      <c r="D11" s="6" t="s">
        <v>132</v>
      </c>
      <c r="E11" s="7" t="s">
        <v>15</v>
      </c>
      <c r="F11" s="7" t="s">
        <v>15</v>
      </c>
      <c r="G11" s="7" t="s">
        <v>15</v>
      </c>
    </row>
    <row r="12" ht="88" customHeight="1" spans="1:10">
      <c r="A12" s="5"/>
      <c r="B12" s="5"/>
      <c r="C12" s="5"/>
      <c r="D12" s="9" t="s">
        <v>133</v>
      </c>
      <c r="E12" s="10" t="s">
        <v>134</v>
      </c>
      <c r="F12" s="10" t="s">
        <v>135</v>
      </c>
      <c r="G12" s="10" t="s">
        <v>136</v>
      </c>
      <c r="H12" t="str">
        <f>_xlfn.DISPIMG("ID_3D61D34F865542E08D776D744E4E4183",1)</f>
        <v>=DISPIMG("ID_3D61D34F865542E08D776D744E4E4183",1)</v>
      </c>
      <c r="I12" t="str">
        <f>_xlfn.DISPIMG("ID_848A9E13AFF24971999BDBC7A30BCD67",1)</f>
        <v>=DISPIMG("ID_848A9E13AFF24971999BDBC7A30BCD67",1)</v>
      </c>
      <c r="J12" t="str">
        <f>_xlfn.DISPIMG("ID_C9F520155DBE48B295F7DD03E8E4F9CA",1)</f>
        <v>=DISPIMG("ID_C9F520155DBE48B295F7DD03E8E4F9CA",1)</v>
      </c>
    </row>
    <row r="13" ht="50" customHeight="1" spans="1:7">
      <c r="A13" s="5"/>
      <c r="B13" s="5"/>
      <c r="C13" s="5"/>
      <c r="D13" s="6" t="s">
        <v>137</v>
      </c>
      <c r="E13" s="7" t="s">
        <v>15</v>
      </c>
      <c r="F13" s="7" t="s">
        <v>15</v>
      </c>
      <c r="G13" s="7" t="s">
        <v>15</v>
      </c>
    </row>
    <row r="14" ht="66" customHeight="1" spans="1:8">
      <c r="A14" s="5">
        <v>9</v>
      </c>
      <c r="B14" s="5"/>
      <c r="C14" s="5" t="s">
        <v>48</v>
      </c>
      <c r="D14" s="6" t="s">
        <v>138</v>
      </c>
      <c r="E14" s="7" t="s">
        <v>15</v>
      </c>
      <c r="F14" s="7" t="s">
        <v>15</v>
      </c>
      <c r="G14" s="7" t="s">
        <v>139</v>
      </c>
      <c r="H14" t="str">
        <f>_xlfn.DISPIMG("ID_474944D26ECF4BA5B2CA496B0C3F771B",1)</f>
        <v>=DISPIMG("ID_474944D26ECF4BA5B2CA496B0C3F771B",1)</v>
      </c>
    </row>
    <row r="15" ht="50" customHeight="1" spans="1:8">
      <c r="A15" s="5">
        <v>10</v>
      </c>
      <c r="B15" s="5"/>
      <c r="C15" s="5" t="s">
        <v>51</v>
      </c>
      <c r="D15" s="6" t="s">
        <v>140</v>
      </c>
      <c r="E15" s="7" t="s">
        <v>15</v>
      </c>
      <c r="F15" s="7" t="s">
        <v>15</v>
      </c>
      <c r="G15" s="7" t="s">
        <v>141</v>
      </c>
      <c r="H15" t="str">
        <f>_xlfn.DISPIMG("ID_F294DC04FD434946A2969782F9A3FDAE",1)</f>
        <v>=DISPIMG("ID_F294DC04FD434946A2969782F9A3FDAE",1)</v>
      </c>
    </row>
    <row r="16" ht="50" customHeight="1" spans="1:7">
      <c r="A16" s="5"/>
      <c r="B16" s="5"/>
      <c r="C16" s="5"/>
      <c r="D16" s="6" t="s">
        <v>142</v>
      </c>
      <c r="E16" s="7" t="s">
        <v>15</v>
      </c>
      <c r="F16" s="7" t="s">
        <v>15</v>
      </c>
      <c r="G16" s="7" t="s">
        <v>15</v>
      </c>
    </row>
    <row r="17" ht="50" customHeight="1" spans="1:9">
      <c r="A17" s="5">
        <v>11</v>
      </c>
      <c r="B17" s="5"/>
      <c r="C17" s="5" t="s">
        <v>54</v>
      </c>
      <c r="D17" s="6" t="s">
        <v>143</v>
      </c>
      <c r="E17" s="7" t="s">
        <v>144</v>
      </c>
      <c r="F17" s="11" t="s">
        <v>56</v>
      </c>
      <c r="G17" s="7" t="s">
        <v>145</v>
      </c>
      <c r="H17" t="str">
        <f>_xlfn.DISPIMG("ID_21A96B1D2D0D4DC58BC0EBEA8C84B4E8",1)</f>
        <v>=DISPIMG("ID_21A96B1D2D0D4DC58BC0EBEA8C84B4E8",1)</v>
      </c>
      <c r="I17" t="str">
        <f>_xlfn.DISPIMG("ID_645AB2A93F4C4C8191DE4FCB11FD8A28",1)</f>
        <v>=DISPIMG("ID_645AB2A93F4C4C8191DE4FCB11FD8A28",1)</v>
      </c>
    </row>
    <row r="18" ht="50" customHeight="1" spans="1:8">
      <c r="A18" s="5"/>
      <c r="B18" s="5"/>
      <c r="C18" s="5"/>
      <c r="D18" s="6" t="s">
        <v>146</v>
      </c>
      <c r="E18" s="7" t="s">
        <v>144</v>
      </c>
      <c r="F18" s="12"/>
      <c r="G18" s="7" t="s">
        <v>15</v>
      </c>
      <c r="H18" t="str">
        <f>_xlfn.DISPIMG("ID_D853AFDF82C9435094953A76F2AC28E2",1)</f>
        <v>=DISPIMG("ID_D853AFDF82C9435094953A76F2AC28E2",1)</v>
      </c>
    </row>
    <row r="19" ht="50" customHeight="1" spans="1:7">
      <c r="A19" s="5">
        <v>12</v>
      </c>
      <c r="B19" s="5" t="s">
        <v>61</v>
      </c>
      <c r="C19" s="5"/>
      <c r="D19" s="6" t="s">
        <v>62</v>
      </c>
      <c r="E19" s="7" t="s">
        <v>15</v>
      </c>
      <c r="F19" s="7" t="s">
        <v>15</v>
      </c>
      <c r="G19" s="7" t="s">
        <v>15</v>
      </c>
    </row>
    <row r="20" ht="50" customHeight="1" spans="1:7">
      <c r="A20" s="5">
        <v>13</v>
      </c>
      <c r="B20" s="5" t="s">
        <v>147</v>
      </c>
      <c r="C20" s="5"/>
      <c r="D20" s="6" t="s">
        <v>148</v>
      </c>
      <c r="E20" s="7" t="s">
        <v>15</v>
      </c>
      <c r="F20" s="7" t="s">
        <v>15</v>
      </c>
      <c r="G20" s="7" t="s">
        <v>15</v>
      </c>
    </row>
    <row r="21" ht="50" customHeight="1" spans="1:7">
      <c r="A21" s="5"/>
      <c r="B21" s="5"/>
      <c r="C21" s="5"/>
      <c r="D21" s="6" t="s">
        <v>149</v>
      </c>
      <c r="E21" s="7" t="s">
        <v>15</v>
      </c>
      <c r="F21" s="7" t="s">
        <v>15</v>
      </c>
      <c r="G21" s="7" t="s">
        <v>15</v>
      </c>
    </row>
    <row r="22" ht="50" customHeight="1" spans="1:7">
      <c r="A22" s="5"/>
      <c r="B22" s="5"/>
      <c r="C22" s="5"/>
      <c r="D22" s="6" t="s">
        <v>150</v>
      </c>
      <c r="E22" s="7" t="s">
        <v>15</v>
      </c>
      <c r="F22" s="7" t="s">
        <v>15</v>
      </c>
      <c r="G22" s="7" t="s">
        <v>15</v>
      </c>
    </row>
    <row r="23" ht="50" customHeight="1" spans="1:8">
      <c r="A23" s="5">
        <v>14</v>
      </c>
      <c r="B23" s="5" t="s">
        <v>72</v>
      </c>
      <c r="C23" s="5" t="s">
        <v>73</v>
      </c>
      <c r="D23" s="8" t="s">
        <v>151</v>
      </c>
      <c r="E23" s="7" t="s">
        <v>15</v>
      </c>
      <c r="F23" s="11" t="s">
        <v>56</v>
      </c>
      <c r="G23" s="7" t="s">
        <v>15</v>
      </c>
      <c r="H23" t="str">
        <f>_xlfn.DISPIMG("ID_AD875E30D6AA4889B2000B8C9D5E8243",1)</f>
        <v>=DISPIMG("ID_AD875E30D6AA4889B2000B8C9D5E8243",1)</v>
      </c>
    </row>
    <row r="24" ht="50" customHeight="1" spans="1:7">
      <c r="A24" s="5"/>
      <c r="B24" s="5"/>
      <c r="C24" s="5"/>
      <c r="D24" s="8" t="s">
        <v>152</v>
      </c>
      <c r="E24" s="7" t="s">
        <v>15</v>
      </c>
      <c r="F24" s="12"/>
      <c r="G24" s="7" t="s">
        <v>15</v>
      </c>
    </row>
    <row r="25" ht="50" customHeight="1" spans="1:10">
      <c r="A25" s="5">
        <v>15</v>
      </c>
      <c r="B25" s="5"/>
      <c r="C25" s="5" t="s">
        <v>79</v>
      </c>
      <c r="D25" s="6" t="s">
        <v>80</v>
      </c>
      <c r="E25" s="7" t="s">
        <v>81</v>
      </c>
      <c r="F25" s="7" t="s">
        <v>153</v>
      </c>
      <c r="G25" s="7" t="s">
        <v>154</v>
      </c>
      <c r="H25" t="str">
        <f>_xlfn.DISPIMG("ID_8618800A21D34181BADC4161F12F5EBE",1)</f>
        <v>=DISPIMG("ID_8618800A21D34181BADC4161F12F5EBE",1)</v>
      </c>
      <c r="I25" t="str">
        <f>_xlfn.DISPIMG("ID_DBE0D0B68EDE4B53ABAD6207CC477A29",1)</f>
        <v>=DISPIMG("ID_DBE0D0B68EDE4B53ABAD6207CC477A29",1)</v>
      </c>
      <c r="J25" t="str">
        <f>_xlfn.DISPIMG("ID_4D62CB87B4D04CC2B79CD0FBFF85F8A8",1)</f>
        <v>=DISPIMG("ID_4D62CB87B4D04CC2B79CD0FBFF85F8A8",1)</v>
      </c>
    </row>
    <row r="26" ht="50" customHeight="1" spans="1:10">
      <c r="A26" s="5">
        <v>16</v>
      </c>
      <c r="B26" s="5"/>
      <c r="C26" s="5" t="s">
        <v>84</v>
      </c>
      <c r="D26" s="6" t="s">
        <v>85</v>
      </c>
      <c r="E26" s="7" t="s">
        <v>86</v>
      </c>
      <c r="F26" s="7" t="s">
        <v>86</v>
      </c>
      <c r="G26" s="7" t="s">
        <v>155</v>
      </c>
      <c r="H26" t="str">
        <f>_xlfn.DISPIMG("ID_88CCA2085D8B4D66959B8B3FFC3E6431",1)</f>
        <v>=DISPIMG("ID_88CCA2085D8B4D66959B8B3FFC3E6431",1)</v>
      </c>
      <c r="I26" t="str">
        <f>_xlfn.DISPIMG("ID_39BDB31363DE4EC1B00DDEC0F147681D",1)</f>
        <v>=DISPIMG("ID_39BDB31363DE4EC1B00DDEC0F147681D",1)</v>
      </c>
      <c r="J26" t="str">
        <f>_xlfn.DISPIMG("ID_08D41442483D46B0AB257CBAC643D244",1)</f>
        <v>=DISPIMG("ID_08D41442483D46B0AB257CBAC643D244",1)</v>
      </c>
    </row>
    <row r="27" ht="50" customHeight="1" spans="1:7">
      <c r="A27" s="5">
        <v>17</v>
      </c>
      <c r="B27" s="5"/>
      <c r="C27" s="5" t="s">
        <v>88</v>
      </c>
      <c r="D27" s="6" t="s">
        <v>89</v>
      </c>
      <c r="E27" s="7" t="s">
        <v>15</v>
      </c>
      <c r="F27" s="7" t="s">
        <v>15</v>
      </c>
      <c r="G27" s="7" t="s">
        <v>15</v>
      </c>
    </row>
    <row r="28" ht="63" customHeight="1" spans="1:9">
      <c r="A28" s="5">
        <v>18</v>
      </c>
      <c r="B28" s="5"/>
      <c r="C28" s="5" t="s">
        <v>90</v>
      </c>
      <c r="D28" s="6" t="s">
        <v>91</v>
      </c>
      <c r="E28" s="7" t="s">
        <v>156</v>
      </c>
      <c r="F28" s="7" t="s">
        <v>157</v>
      </c>
      <c r="G28" s="7" t="s">
        <v>158</v>
      </c>
      <c r="H28" t="str">
        <f>_xlfn.DISPIMG("ID_4C0B51817ADF4BD0B02D4B2A91576B61",1)</f>
        <v>=DISPIMG("ID_4C0B51817ADF4BD0B02D4B2A91576B61",1)</v>
      </c>
      <c r="I28" t="str">
        <f>_xlfn.DISPIMG("ID_1B117E957E3D40839A4C6079B5EACB2F",1)</f>
        <v>=DISPIMG("ID_1B117E957E3D40839A4C6079B5EACB2F",1)</v>
      </c>
    </row>
    <row r="29" ht="50" customHeight="1" spans="1:8">
      <c r="A29" s="5">
        <v>19</v>
      </c>
      <c r="B29" s="5" t="s">
        <v>105</v>
      </c>
      <c r="C29" s="5" t="s">
        <v>159</v>
      </c>
      <c r="D29" s="6" t="s">
        <v>160</v>
      </c>
      <c r="E29" s="7" t="s">
        <v>161</v>
      </c>
      <c r="F29" s="7" t="s">
        <v>15</v>
      </c>
      <c r="G29" s="7" t="s">
        <v>15</v>
      </c>
      <c r="H29" t="str">
        <f>_xlfn.DISPIMG("ID_5EB4CC611BE7424BACC4D7280B97187E",1)</f>
        <v>=DISPIMG("ID_5EB4CC611BE7424BACC4D7280B97187E",1)</v>
      </c>
    </row>
    <row r="30" ht="50" customHeight="1" spans="1:7">
      <c r="A30" s="5"/>
      <c r="B30" s="5"/>
      <c r="C30" s="5"/>
      <c r="D30" s="6" t="s">
        <v>162</v>
      </c>
      <c r="E30" s="7" t="s">
        <v>15</v>
      </c>
      <c r="F30" s="7" t="s">
        <v>15</v>
      </c>
      <c r="G30" s="7" t="s">
        <v>15</v>
      </c>
    </row>
    <row r="31" ht="50" customHeight="1" spans="1:7">
      <c r="A31" s="5"/>
      <c r="B31" s="5"/>
      <c r="C31" s="5"/>
      <c r="D31" s="6" t="s">
        <v>163</v>
      </c>
      <c r="E31" s="7" t="s">
        <v>15</v>
      </c>
      <c r="F31" s="7" t="s">
        <v>15</v>
      </c>
      <c r="G31" s="7" t="s">
        <v>15</v>
      </c>
    </row>
    <row r="32" ht="50" customHeight="1" spans="1:7">
      <c r="A32" s="5">
        <v>20</v>
      </c>
      <c r="B32" s="5"/>
      <c r="C32" s="5" t="s">
        <v>110</v>
      </c>
      <c r="D32" s="6" t="s">
        <v>164</v>
      </c>
      <c r="E32" s="7" t="s">
        <v>15</v>
      </c>
      <c r="F32" s="7" t="s">
        <v>15</v>
      </c>
      <c r="G32" s="7" t="s">
        <v>15</v>
      </c>
    </row>
    <row r="33" ht="50" customHeight="1" spans="1:10">
      <c r="A33" s="5"/>
      <c r="B33" s="5"/>
      <c r="C33" s="5"/>
      <c r="D33" s="6" t="s">
        <v>165</v>
      </c>
      <c r="E33" s="7" t="s">
        <v>166</v>
      </c>
      <c r="F33" s="7" t="s">
        <v>112</v>
      </c>
      <c r="G33" s="7" t="s">
        <v>112</v>
      </c>
      <c r="H33" t="str">
        <f>_xlfn.DISPIMG("ID_44154A85633B442395A78E4B9FB88B50",1)</f>
        <v>=DISPIMG("ID_44154A85633B442395A78E4B9FB88B50",1)</v>
      </c>
      <c r="I33" t="str">
        <f>_xlfn.DISPIMG("ID_0D8E72DAA02F40BD904F8A427A9E1E40",1)</f>
        <v>=DISPIMG("ID_0D8E72DAA02F40BD904F8A427A9E1E40",1)</v>
      </c>
      <c r="J33" t="str">
        <f>_xlfn.DISPIMG("ID_C657ADF566504177B5513B907748A212",1)</f>
        <v>=DISPIMG("ID_C657ADF566504177B5513B907748A212",1)</v>
      </c>
    </row>
    <row r="34" ht="50" customHeight="1" spans="1:7">
      <c r="A34" s="5">
        <v>21</v>
      </c>
      <c r="B34" s="5" t="s">
        <v>113</v>
      </c>
      <c r="C34" s="5"/>
      <c r="D34" s="6" t="s">
        <v>114</v>
      </c>
      <c r="E34" s="7" t="s">
        <v>15</v>
      </c>
      <c r="F34" s="7" t="s">
        <v>15</v>
      </c>
      <c r="G34" s="7" t="s">
        <v>15</v>
      </c>
    </row>
  </sheetData>
  <mergeCells count="31">
    <mergeCell ref="B1:C1"/>
    <mergeCell ref="A1:A2"/>
    <mergeCell ref="A3:A4"/>
    <mergeCell ref="A11:A13"/>
    <mergeCell ref="A15:A16"/>
    <mergeCell ref="A17:A18"/>
    <mergeCell ref="A20:A22"/>
    <mergeCell ref="A23:A24"/>
    <mergeCell ref="A29:A31"/>
    <mergeCell ref="A32:A33"/>
    <mergeCell ref="B3:B6"/>
    <mergeCell ref="B7:B8"/>
    <mergeCell ref="B9:B10"/>
    <mergeCell ref="B11:B18"/>
    <mergeCell ref="B20:B22"/>
    <mergeCell ref="B23:B28"/>
    <mergeCell ref="B29:B33"/>
    <mergeCell ref="C3:C4"/>
    <mergeCell ref="C11:C13"/>
    <mergeCell ref="C15:C16"/>
    <mergeCell ref="C17:C18"/>
    <mergeCell ref="C20:C22"/>
    <mergeCell ref="C23:C24"/>
    <mergeCell ref="C29:C31"/>
    <mergeCell ref="C32:C33"/>
    <mergeCell ref="D1:D2"/>
    <mergeCell ref="E1:E2"/>
    <mergeCell ref="F1:F2"/>
    <mergeCell ref="F17:F18"/>
    <mergeCell ref="F23:F24"/>
    <mergeCell ref="G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中小学</vt:lpstr>
      <vt:lpstr>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电子政务中心收文员</cp:lastModifiedBy>
  <dcterms:created xsi:type="dcterms:W3CDTF">2023-09-04T01:39:00Z</dcterms:created>
  <dcterms:modified xsi:type="dcterms:W3CDTF">2024-12-20T02:44:05Z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9F8A4DA4748942CFBF85F44DF0C52874_13</vt:lpwstr>
  </property>
  <property fmtid="{D5CDD505-2E9C-101B-9397-08002B2CF9AE}" pid="3" name="KSOProductBuildVer">
    <vt:lpwstr>2052-12.1.0.19302</vt:lpwstr>
  </property>
</Properties>
</file>